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eelregionca-my.sharepoint.com/personal/kristen_metcalf_peelregion_ca/Documents/Web Projects/Homepage/expense reports/"/>
    </mc:Choice>
  </mc:AlternateContent>
  <xr:revisionPtr revIDLastSave="0" documentId="8_{6FAB1DCA-DE20-4940-9994-BEB097E03B2B}" xr6:coauthVersionLast="47" xr6:coauthVersionMax="47" xr10:uidLastSave="{00000000-0000-0000-0000-000000000000}"/>
  <workbookProtection workbookAlgorithmName="SHA-512" workbookHashValue="iv6gFx8+nX0QP3XcR/0k8qamPsydJKa5uUvoH4lT1y+nXtjXKEpKEWTe8wsgSGyoRBMsJkZFg0YASEzYA0I+jA==" workbookSaltValue="EBdpaf1JQzNkqCRztAC7Ow==" workbookSpinCount="100000" lockStructure="1"/>
  <bookViews>
    <workbookView xWindow="-108" yWindow="-108" windowWidth="23256" windowHeight="14016" xr2:uid="{009E9809-FF94-4F67-A6BB-A8E12E8D9C09}"/>
  </bookViews>
  <sheets>
    <sheet name="Year 1 Term Sum" sheetId="1" r:id="rId1"/>
  </sheets>
  <externalReferences>
    <externalReference r:id="rId2"/>
    <externalReference r:id="rId3"/>
    <externalReference r:id="rId4"/>
  </externalReferences>
  <definedNames>
    <definedName name="_pl1">#REF!</definedName>
    <definedName name="_pl2">#REF!</definedName>
    <definedName name="_pl3">#REF!</definedName>
    <definedName name="_rop1">#REF!</definedName>
    <definedName name="_rop2">#REF!</definedName>
    <definedName name="_rop3">#REF!</definedName>
    <definedName name="_rop4">#REF!</definedName>
    <definedName name="plvbal">'Year 1 Term Sum'!#REF!</definedName>
    <definedName name="_xlnm.Print_Area" localSheetId="0">'Year 1 Term Sum'!$A$1:$G$45</definedName>
    <definedName name="regbal">'Year 1 Term Sum'!$F$37</definedName>
    <definedName name="regbalttd">'Year 1 Term Sum'!$F$37</definedName>
    <definedName name="ropyear1">'Year 1 Term Sum'!#REF!</definedName>
    <definedName name="ropyear2">'Year 1 Term Sum'!#REF!</definedName>
    <definedName name="year1oth">'Year 1 Term Sum'!#REF!</definedName>
    <definedName name="year1pl">'Year 1 Term Sum'!#REF!</definedName>
    <definedName name="year2oth">#REF!</definedName>
    <definedName name="year2pl">#REF!</definedName>
    <definedName name="year2rop">#REF!</definedName>
    <definedName name="year3oth">#REF!</definedName>
    <definedName name="year3pl">#REF!</definedName>
    <definedName name="year3rop">#REF!</definedName>
    <definedName name="year4oth">#REF!</definedName>
    <definedName name="year4pl">#REF!</definedName>
    <definedName name="year4rop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1" l="1"/>
  <c r="A37" i="1"/>
  <c r="F32" i="1"/>
  <c r="E26" i="1"/>
  <c r="F28" i="1" s="1"/>
  <c r="E14" i="1"/>
  <c r="F20" i="1" s="1"/>
  <c r="F11" i="1"/>
  <c r="F7" i="1"/>
  <c r="A5" i="1"/>
  <c r="A3" i="1"/>
  <c r="F35" i="1" l="1"/>
  <c r="F37" i="1" s="1"/>
</calcChain>
</file>

<file path=xl/sharedStrings.xml><?xml version="1.0" encoding="utf-8"?>
<sst xmlns="http://schemas.openxmlformats.org/spreadsheetml/2006/main" count="36" uniqueCount="34">
  <si>
    <t>REGIONAL COUNCILLOR’S TERM ALLOWANCE STATEMENT</t>
  </si>
  <si>
    <t xml:space="preserve">Allowance for the Current Council Term      </t>
  </si>
  <si>
    <t>2022 Expenses</t>
  </si>
  <si>
    <t>Donation - Rotary Club of Brampton</t>
  </si>
  <si>
    <t>Nov. 29, 2022</t>
  </si>
  <si>
    <t>2023 Expenses</t>
  </si>
  <si>
    <t>AMO AGM &amp; Annual Conference (London, ON)</t>
  </si>
  <si>
    <t>Aug. 20 -23, 2023</t>
  </si>
  <si>
    <t>Donation - 2023 Cricket for Autism Charity Event</t>
  </si>
  <si>
    <t>Oct. 5, 2023</t>
  </si>
  <si>
    <t>Donation - Fashion for the Cure</t>
  </si>
  <si>
    <t>Donation - Comfort Kit Fundraiser</t>
  </si>
  <si>
    <t>Oct. 24, 2023</t>
  </si>
  <si>
    <t>Donation - The Salsa Club Inc - Halloween Party</t>
  </si>
  <si>
    <t>Oct. 25, 2023</t>
  </si>
  <si>
    <t>Donation - Ridgehill Manor Christmas Market</t>
  </si>
  <si>
    <t>Nov. 26, 2023</t>
  </si>
  <si>
    <t>2024 Expenses</t>
  </si>
  <si>
    <t>Fletcher's Green Community Park Rental - Parkinson Canada 2024 Super Walk</t>
  </si>
  <si>
    <t>Feb. 15, 2024</t>
  </si>
  <si>
    <t>Donation - The Learning Place's 4th Annual Fundraiser Gala</t>
  </si>
  <si>
    <t>Apr. 2, 2024</t>
  </si>
  <si>
    <t>Donation - Post Traumatic Growth Association</t>
  </si>
  <si>
    <t>Apr. 8, 2024</t>
  </si>
  <si>
    <t>AMO AGM &amp; Annual Conference (Ottawa, ON)</t>
  </si>
  <si>
    <t>Aug. 18 - 21, 2024</t>
  </si>
  <si>
    <t>Donation - Fashion for the Cure - Wellspring Chinguaousy Foundation</t>
  </si>
  <si>
    <t>Sep. 11, 2024</t>
  </si>
  <si>
    <t>2025 Expenses</t>
  </si>
  <si>
    <t>Aug. 17 - 20, 2025</t>
  </si>
  <si>
    <t>2026 Expenses</t>
  </si>
  <si>
    <t>Term To Date Expenses for November 17, 2022 to November 30, 2026</t>
  </si>
  <si>
    <t>2024 Regional Newsletter*</t>
  </si>
  <si>
    <t>*Relates to newsletter expenses covered through Regional Corporate accounts.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</si>
</sst>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0.00_);\(0.00\)"/>
    <numFmt numFmtId="166" formatCode="_(* #,##0.00_);_(* \(#,##0.00\);_(* &quot;-&quot;??_);_(@_)"/>
    <numFmt numFmtId="167" formatCode="mmmm\ d\,\ yyyy"/>
  </numFmts>
  <fonts count="7" x14ac:knownFonts="1">
    <font>
      <sz val="10"/>
      <name val="Arial"/>
    </font>
    <font>
      <sz val="14"/>
      <name val="Times New Roman"/>
      <family val="1"/>
    </font>
    <font>
      <b/>
      <sz val="12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</cellStyleXfs>
  <cellXfs count="36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164" fontId="6" fillId="0" borderId="0" xfId="2" applyFont="1"/>
    <xf numFmtId="165" fontId="4" fillId="0" borderId="0" xfId="0" applyNumberFormat="1" applyFont="1"/>
    <xf numFmtId="0" fontId="6" fillId="0" borderId="0" xfId="0" applyFont="1"/>
    <xf numFmtId="0" fontId="4" fillId="0" borderId="0" xfId="0" quotePrefix="1" applyFont="1"/>
    <xf numFmtId="164" fontId="4" fillId="0" borderId="0" xfId="2" applyFont="1"/>
    <xf numFmtId="164" fontId="4" fillId="0" borderId="1" xfId="0" applyNumberFormat="1" applyFont="1" applyBorder="1"/>
    <xf numFmtId="0" fontId="4" fillId="0" borderId="0" xfId="3" applyFont="1"/>
    <xf numFmtId="44" fontId="4" fillId="0" borderId="0" xfId="0" applyNumberFormat="1" applyFont="1"/>
    <xf numFmtId="166" fontId="4" fillId="0" borderId="0" xfId="1" applyFont="1"/>
    <xf numFmtId="44" fontId="4" fillId="0" borderId="1" xfId="0" applyNumberFormat="1" applyFont="1" applyBorder="1"/>
    <xf numFmtId="0" fontId="2" fillId="0" borderId="0" xfId="0" applyFont="1"/>
    <xf numFmtId="167" fontId="2" fillId="0" borderId="0" xfId="0" applyNumberFormat="1" applyFont="1"/>
    <xf numFmtId="167" fontId="4" fillId="0" borderId="0" xfId="0" quotePrefix="1" applyNumberFormat="1" applyFo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64" fontId="4" fillId="0" borderId="0" xfId="2" applyFont="1" applyBorder="1"/>
    <xf numFmtId="164" fontId="0" fillId="0" borderId="0" xfId="0" applyNumberFormat="1"/>
    <xf numFmtId="166" fontId="4" fillId="0" borderId="0" xfId="1" applyFont="1" applyFill="1" applyBorder="1"/>
    <xf numFmtId="0" fontId="6" fillId="0" borderId="0" xfId="0" applyFont="1" applyAlignment="1">
      <alignment horizontal="left"/>
    </xf>
    <xf numFmtId="164" fontId="4" fillId="0" borderId="2" xfId="2" applyFont="1" applyBorder="1"/>
    <xf numFmtId="167" fontId="6" fillId="0" borderId="0" xfId="0" applyNumberFormat="1" applyFont="1" applyAlignment="1">
      <alignment horizontal="right"/>
    </xf>
    <xf numFmtId="164" fontId="6" fillId="0" borderId="3" xfId="2" applyFont="1" applyBorder="1"/>
    <xf numFmtId="164" fontId="6" fillId="0" borderId="0" xfId="2" applyFont="1" applyBorder="1"/>
    <xf numFmtId="0" fontId="4" fillId="0" borderId="4" xfId="0" applyFont="1" applyBorder="1"/>
    <xf numFmtId="0" fontId="6" fillId="0" borderId="4" xfId="0" applyFont="1" applyBorder="1"/>
    <xf numFmtId="164" fontId="6" fillId="0" borderId="4" xfId="2" applyFont="1" applyBorder="1"/>
    <xf numFmtId="0" fontId="5" fillId="0" borderId="0" xfId="3"/>
    <xf numFmtId="164" fontId="4" fillId="0" borderId="4" xfId="2" applyFont="1" applyBorder="1"/>
    <xf numFmtId="0" fontId="0" fillId="0" borderId="4" xfId="0" applyBorder="1"/>
    <xf numFmtId="0" fontId="1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Normal 2" xfId="3" xr:uid="{6D4D3E95-6AF8-4F93-ACB9-FE79867E6C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19050</xdr:rowOff>
    </xdr:from>
    <xdr:to>
      <xdr:col>1</xdr:col>
      <xdr:colOff>219075</xdr:colOff>
      <xdr:row>0</xdr:row>
      <xdr:rowOff>666750</xdr:rowOff>
    </xdr:to>
    <xdr:pic>
      <xdr:nvPicPr>
        <xdr:cNvPr id="2" name="Picture 1" descr="ROP-email">
          <a:extLst>
            <a:ext uri="{FF2B5EF4-FFF2-40B4-BE49-F238E27FC236}">
              <a16:creationId xmlns:a16="http://schemas.microsoft.com/office/drawing/2014/main" id="{72157548-AB20-4B42-8DC3-0242285EA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" y="15240"/>
          <a:ext cx="153924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ries\rop\Finance\Corporate%20Finance\Accounting%20Services\Analytical%20Support\Councillors%20Expense%20Reports\COUNCIL%20TERM%202022-2026\Councillor%20Term%20Allowance-Excel\Keenan.xlsm" TargetMode="External"/><Relationship Id="rId1" Type="http://schemas.openxmlformats.org/officeDocument/2006/relationships/externalLinkPath" Target="file:///K:\Finance\Corporate%20Finance\Accounting%20Services\Analytical%20Support\Councillors%20Expense%20Reports\COUNCIL%20TERM%202022-2026\Councillor%20Term%20Allowance-Excel\Keenan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Finance\Corporate%20Finance\Accounting%20Services\Analytical%20Support\Councillors%20Expense%20Reports\COUNCIL%20TERM%202022-2026\Statement%20Footer\statement%20footer.xls" TargetMode="External"/><Relationship Id="rId1" Type="http://schemas.openxmlformats.org/officeDocument/2006/relationships/externalLinkPath" Target="file:///K:\Finance\Corporate%20Finance\Accounting%20Services\Analytical%20Support\Councillors%20Expense%20Reports\COUNCIL%20TERM%202022-2026\Statement%20Footer\statement%20footer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Finance\Corporate%20Finance\Accounting%20Services\Analytical%20Support\Councillors%20Expense%20Reports\COUNCIL%20TERM%202022-2026\Newsletter\2024\2024%20Newsletters%20to%20December%2031.xlsm" TargetMode="External"/><Relationship Id="rId1" Type="http://schemas.openxmlformats.org/officeDocument/2006/relationships/externalLinkPath" Target="file:///K:\Finance\Corporate%20Finance\Accounting%20Services\Analytical%20Support\Councillors%20Expense%20Reports\COUNCIL%20TERM%202022-2026\Newsletter\2024\2024%20Newsletters%20to%20December%203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ariables"/>
      <sheetName val="Year 1 Term Sum"/>
      <sheetName val="Year 1 Events"/>
      <sheetName val="Extra Events full term"/>
    </sheetNames>
    <sheetDataSet>
      <sheetData sheetId="0">
        <row r="15">
          <cell r="B15" t="str">
            <v>KEENAN, DENNIS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  <sheetName val="Sheet3"/>
    </sheetNames>
    <sheetDataSet>
      <sheetData sheetId="0">
        <row r="9">
          <cell r="A9" t="str">
            <v>Remaining Allowance for the term ending November 30, 2026 as of March 31, 2025</v>
          </cell>
        </row>
        <row r="10">
          <cell r="A10" t="str">
            <v>For the period November 17, 2022 to March 31, 2025</v>
          </cell>
        </row>
        <row r="38">
          <cell r="D38">
            <v>28030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4 Newsletter December 31"/>
      <sheetName val="2024 Dec Transaction Detail"/>
      <sheetName val="2024 Sep Transaction Detail"/>
      <sheetName val="2024 June Transaction Detail"/>
      <sheetName val="2024 March Transaction Detail"/>
      <sheetName val="2023 Dec Transaction Detail"/>
      <sheetName val="2023 Sep Transaction Detail"/>
      <sheetName val="RainTree Design Invoice for Cl "/>
      <sheetName val="2022 Sep Transaction Detail"/>
      <sheetName val="June"/>
      <sheetName val="2022 June Transaction Detail"/>
      <sheetName val="Newsletter Dist Cost Allocation"/>
      <sheetName val="December"/>
      <sheetName val="December Transaction Detail"/>
      <sheetName val="September Transaction Detail "/>
      <sheetName val="September"/>
      <sheetName val="2021June 30 Transaction Detail "/>
      <sheetName val="2021 June 30 GL Detail"/>
      <sheetName val="Summary"/>
      <sheetName val="2020 Newsletter  Dec"/>
      <sheetName val="Transaction Detail"/>
      <sheetName val="2019 Newsletter  Dec"/>
      <sheetName val="GL 23408 Newsletterdetail Dec  "/>
      <sheetName val="Palleschi&amp;Dhillon Split"/>
      <sheetName val="2019 Rec Comm &amp; Accting"/>
      <sheetName val="23408 GE00001"/>
      <sheetName val="Transaction detail Spet"/>
    </sheetNames>
    <sheetDataSet>
      <sheetData sheetId="0">
        <row r="20">
          <cell r="L20">
            <v>7144.4575726017702</v>
          </cell>
        </row>
        <row r="21">
          <cell r="L21">
            <v>10849.634996000001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FDCBC-C060-4DBD-AFAB-E342A5326D2D}">
  <sheetPr>
    <tabColor rgb="FFFF0000"/>
    <pageSetUpPr fitToPage="1"/>
  </sheetPr>
  <dimension ref="A1:I45"/>
  <sheetViews>
    <sheetView showZeros="0" tabSelected="1" topLeftCell="A7" zoomScale="85" zoomScaleNormal="85" workbookViewId="0">
      <selection activeCell="N26" sqref="N26"/>
    </sheetView>
  </sheetViews>
  <sheetFormatPr defaultRowHeight="13.2" x14ac:dyDescent="0.25"/>
  <cols>
    <col min="1" max="1" width="19.44140625" customWidth="1"/>
    <col min="2" max="2" width="57.109375" customWidth="1"/>
    <col min="3" max="3" width="19.77734375" customWidth="1"/>
    <col min="4" max="4" width="1.5546875" customWidth="1"/>
    <col min="5" max="5" width="14.77734375" customWidth="1"/>
    <col min="6" max="6" width="16.109375" bestFit="1" customWidth="1"/>
    <col min="7" max="7" width="15.21875" hidden="1" customWidth="1"/>
    <col min="9" max="9" width="10.21875" bestFit="1" customWidth="1"/>
  </cols>
  <sheetData>
    <row r="1" spans="1:7" s="1" customFormat="1" ht="75" customHeight="1" x14ac:dyDescent="0.35">
      <c r="A1" s="33" t="s">
        <v>0</v>
      </c>
      <c r="B1" s="33"/>
      <c r="C1" s="33"/>
      <c r="D1" s="33"/>
      <c r="E1" s="33"/>
      <c r="F1" s="33"/>
      <c r="G1" s="33"/>
    </row>
    <row r="3" spans="1:7" ht="15.6" x14ac:dyDescent="0.3">
      <c r="A3" s="34" t="str">
        <f>[1]Variables!B15</f>
        <v>KEENAN, DENNIS</v>
      </c>
      <c r="B3" s="35"/>
      <c r="C3" s="35"/>
      <c r="D3" s="35"/>
      <c r="E3" s="35"/>
      <c r="F3" s="35"/>
      <c r="G3" s="35"/>
    </row>
    <row r="5" spans="1:7" ht="15.6" customHeight="1" x14ac:dyDescent="0.3">
      <c r="A5" s="35" t="str">
        <f>[2]Sheet1!$A$10</f>
        <v>For the period November 17, 2022 to March 31, 2025</v>
      </c>
      <c r="B5" s="35"/>
      <c r="C5" s="35"/>
      <c r="D5" s="35"/>
      <c r="E5" s="35"/>
      <c r="F5" s="35"/>
    </row>
    <row r="7" spans="1:7" ht="13.8" x14ac:dyDescent="0.25">
      <c r="A7" s="2" t="s">
        <v>1</v>
      </c>
      <c r="B7" s="3"/>
      <c r="C7" s="3"/>
      <c r="D7" s="3"/>
      <c r="E7" s="3"/>
      <c r="F7" s="4">
        <f>[2]Sheet1!$D$38</f>
        <v>28030</v>
      </c>
    </row>
    <row r="8" spans="1:7" ht="13.8" x14ac:dyDescent="0.25">
      <c r="A8" s="3"/>
      <c r="B8" s="3"/>
      <c r="C8" s="3"/>
      <c r="D8" s="3"/>
      <c r="E8" s="3"/>
      <c r="F8" s="3"/>
      <c r="G8" s="5"/>
    </row>
    <row r="9" spans="1:7" ht="13.8" x14ac:dyDescent="0.25">
      <c r="A9" s="6" t="s">
        <v>2</v>
      </c>
      <c r="B9" s="3"/>
      <c r="C9" s="3"/>
      <c r="D9" s="3"/>
      <c r="E9" s="3"/>
      <c r="F9" s="3">
        <v>0</v>
      </c>
      <c r="G9" s="5"/>
    </row>
    <row r="10" spans="1:7" ht="13.8" x14ac:dyDescent="0.25">
      <c r="A10" s="3" t="s">
        <v>3</v>
      </c>
      <c r="B10" s="3"/>
      <c r="C10" s="7" t="s">
        <v>4</v>
      </c>
      <c r="D10" s="3"/>
      <c r="E10" s="8">
        <v>300</v>
      </c>
      <c r="F10" s="3"/>
      <c r="G10" s="5"/>
    </row>
    <row r="11" spans="1:7" ht="13.8" x14ac:dyDescent="0.25">
      <c r="A11" s="6"/>
      <c r="B11" s="3"/>
      <c r="C11" s="3"/>
      <c r="D11" s="3"/>
      <c r="E11" s="3"/>
      <c r="F11" s="9">
        <f>SUM(E10)</f>
        <v>300</v>
      </c>
      <c r="G11" s="5"/>
    </row>
    <row r="12" spans="1:7" ht="13.8" x14ac:dyDescent="0.25">
      <c r="A12" s="6"/>
      <c r="B12" s="3"/>
      <c r="C12" s="3"/>
      <c r="D12" s="3"/>
      <c r="E12" s="3"/>
      <c r="F12" s="3"/>
      <c r="G12" s="5"/>
    </row>
    <row r="13" spans="1:7" ht="13.8" x14ac:dyDescent="0.25">
      <c r="A13" s="6" t="s">
        <v>5</v>
      </c>
      <c r="B13" s="3"/>
      <c r="C13" s="3"/>
      <c r="D13" s="3"/>
      <c r="E13" s="3"/>
      <c r="F13" s="3"/>
      <c r="G13" s="5"/>
    </row>
    <row r="14" spans="1:7" ht="13.8" x14ac:dyDescent="0.25">
      <c r="A14" s="10" t="s">
        <v>6</v>
      </c>
      <c r="B14" s="3"/>
      <c r="C14" s="7" t="s">
        <v>7</v>
      </c>
      <c r="D14" s="3"/>
      <c r="E14" s="11">
        <f>671.67+840.76</f>
        <v>1512.4299999999998</v>
      </c>
      <c r="F14" s="3"/>
      <c r="G14" s="5"/>
    </row>
    <row r="15" spans="1:7" ht="13.8" x14ac:dyDescent="0.25">
      <c r="A15" s="10" t="s">
        <v>8</v>
      </c>
      <c r="B15" s="3"/>
      <c r="C15" s="7" t="s">
        <v>9</v>
      </c>
      <c r="D15" s="3"/>
      <c r="E15" s="12">
        <v>150</v>
      </c>
      <c r="F15" s="3"/>
      <c r="G15" s="5"/>
    </row>
    <row r="16" spans="1:7" ht="13.8" x14ac:dyDescent="0.25">
      <c r="A16" s="10" t="s">
        <v>10</v>
      </c>
      <c r="B16" s="3"/>
      <c r="C16" s="7" t="s">
        <v>9</v>
      </c>
      <c r="D16" s="3"/>
      <c r="E16" s="12">
        <v>500</v>
      </c>
      <c r="F16" s="3"/>
      <c r="G16" s="5"/>
    </row>
    <row r="17" spans="1:9" ht="13.8" x14ac:dyDescent="0.25">
      <c r="A17" s="10" t="s">
        <v>11</v>
      </c>
      <c r="B17" s="3"/>
      <c r="C17" s="7" t="s">
        <v>12</v>
      </c>
      <c r="D17" s="3"/>
      <c r="E17" s="12">
        <v>500</v>
      </c>
      <c r="F17" s="3"/>
      <c r="G17" s="5"/>
    </row>
    <row r="18" spans="1:9" ht="13.8" x14ac:dyDescent="0.25">
      <c r="A18" s="10" t="s">
        <v>13</v>
      </c>
      <c r="B18" s="3"/>
      <c r="C18" s="7" t="s">
        <v>14</v>
      </c>
      <c r="D18" s="3"/>
      <c r="E18" s="12">
        <v>300</v>
      </c>
      <c r="F18" s="3"/>
      <c r="G18" s="5"/>
    </row>
    <row r="19" spans="1:9" ht="13.8" x14ac:dyDescent="0.25">
      <c r="A19" s="10" t="s">
        <v>15</v>
      </c>
      <c r="B19" s="3"/>
      <c r="C19" s="7" t="s">
        <v>16</v>
      </c>
      <c r="D19" s="3"/>
      <c r="E19" s="12">
        <v>275</v>
      </c>
      <c r="F19" s="3"/>
      <c r="G19" s="5"/>
    </row>
    <row r="20" spans="1:9" ht="13.8" x14ac:dyDescent="0.25">
      <c r="A20" s="6"/>
      <c r="B20" s="3"/>
      <c r="C20" s="3"/>
      <c r="D20" s="3"/>
      <c r="E20" s="3"/>
      <c r="F20" s="13">
        <f>SUM(E14:E19)</f>
        <v>3237.43</v>
      </c>
      <c r="G20" s="5"/>
    </row>
    <row r="21" spans="1:9" ht="13.8" x14ac:dyDescent="0.25">
      <c r="A21" s="6"/>
      <c r="B21" s="3"/>
      <c r="C21" s="3"/>
      <c r="D21" s="3"/>
      <c r="E21" s="3"/>
      <c r="F21" s="3"/>
      <c r="G21" s="5"/>
    </row>
    <row r="22" spans="1:9" ht="15.6" x14ac:dyDescent="0.3">
      <c r="A22" s="6" t="s">
        <v>17</v>
      </c>
      <c r="B22" s="14"/>
      <c r="C22" s="15"/>
      <c r="D22" s="3"/>
      <c r="E22" s="3"/>
      <c r="F22" s="3"/>
      <c r="G22" s="5"/>
    </row>
    <row r="23" spans="1:9" ht="13.8" x14ac:dyDescent="0.25">
      <c r="A23" s="3" t="s">
        <v>18</v>
      </c>
      <c r="B23" s="3"/>
      <c r="C23" s="16" t="s">
        <v>19</v>
      </c>
      <c r="D23" s="3"/>
      <c r="E23" s="8">
        <v>292.33</v>
      </c>
      <c r="F23" s="3"/>
      <c r="G23" s="5"/>
    </row>
    <row r="24" spans="1:9" ht="13.8" x14ac:dyDescent="0.25">
      <c r="A24" s="3" t="s">
        <v>20</v>
      </c>
      <c r="B24" s="3"/>
      <c r="C24" s="16" t="s">
        <v>21</v>
      </c>
      <c r="D24" s="3"/>
      <c r="E24" s="12">
        <v>250</v>
      </c>
      <c r="F24" s="3"/>
      <c r="G24" s="5"/>
    </row>
    <row r="25" spans="1:9" ht="13.8" x14ac:dyDescent="0.25">
      <c r="A25" s="3" t="s">
        <v>22</v>
      </c>
      <c r="B25" s="3"/>
      <c r="C25" s="16" t="s">
        <v>23</v>
      </c>
      <c r="D25" s="3"/>
      <c r="E25" s="12">
        <v>500</v>
      </c>
      <c r="F25" s="3"/>
      <c r="G25" s="5"/>
    </row>
    <row r="26" spans="1:9" ht="13.8" x14ac:dyDescent="0.25">
      <c r="A26" s="10" t="s">
        <v>24</v>
      </c>
      <c r="B26" s="3"/>
      <c r="C26" s="7" t="s">
        <v>25</v>
      </c>
      <c r="D26" s="3"/>
      <c r="E26" s="12">
        <f>881.77+687.93+996.61-0.01</f>
        <v>2566.2999999999997</v>
      </c>
      <c r="F26" s="3"/>
      <c r="G26" s="5"/>
    </row>
    <row r="27" spans="1:9" ht="13.8" x14ac:dyDescent="0.25">
      <c r="A27" s="10" t="s">
        <v>26</v>
      </c>
      <c r="B27" s="3"/>
      <c r="C27" s="7" t="s">
        <v>27</v>
      </c>
      <c r="D27" s="3"/>
      <c r="E27" s="12">
        <v>250</v>
      </c>
      <c r="F27" s="3"/>
      <c r="G27" s="5"/>
    </row>
    <row r="28" spans="1:9" ht="15.6" x14ac:dyDescent="0.3">
      <c r="A28" s="6"/>
      <c r="B28" s="14"/>
      <c r="C28" s="15"/>
      <c r="D28" s="3"/>
      <c r="E28" s="3"/>
      <c r="F28" s="9">
        <f>SUM(E23:E27)</f>
        <v>3858.6299999999997</v>
      </c>
      <c r="G28" s="5"/>
    </row>
    <row r="29" spans="1:9" ht="15.75" customHeight="1" x14ac:dyDescent="0.3">
      <c r="A29" s="3"/>
      <c r="B29" s="3"/>
      <c r="C29" s="3"/>
      <c r="D29" s="17"/>
      <c r="E29" s="18"/>
      <c r="F29" s="19"/>
      <c r="G29" s="5"/>
      <c r="I29" s="20"/>
    </row>
    <row r="30" spans="1:9" ht="15.75" customHeight="1" x14ac:dyDescent="0.3">
      <c r="A30" s="6" t="s">
        <v>28</v>
      </c>
      <c r="B30" s="14"/>
      <c r="C30" s="15"/>
      <c r="D30" s="3"/>
      <c r="E30" s="3"/>
      <c r="F30" s="3"/>
      <c r="G30" s="5"/>
      <c r="I30" s="20"/>
    </row>
    <row r="31" spans="1:9" ht="15.75" customHeight="1" x14ac:dyDescent="0.3">
      <c r="A31" s="10" t="s">
        <v>24</v>
      </c>
      <c r="C31" s="7" t="s">
        <v>29</v>
      </c>
      <c r="D31" s="17"/>
      <c r="E31" s="8">
        <v>922.78</v>
      </c>
      <c r="F31" s="3"/>
      <c r="G31" s="5"/>
      <c r="I31" s="20"/>
    </row>
    <row r="32" spans="1:9" ht="15.75" customHeight="1" x14ac:dyDescent="0.3">
      <c r="D32" s="17"/>
      <c r="E32" s="21"/>
      <c r="F32" s="9">
        <f>SUM(E30:E31)</f>
        <v>922.78</v>
      </c>
      <c r="G32" s="5"/>
      <c r="I32" s="20"/>
    </row>
    <row r="33" spans="1:9" ht="15.75" customHeight="1" x14ac:dyDescent="0.3">
      <c r="A33" s="6" t="s">
        <v>30</v>
      </c>
      <c r="D33" s="17"/>
      <c r="E33" s="21"/>
      <c r="F33" s="19"/>
      <c r="G33" s="5"/>
      <c r="I33" s="20"/>
    </row>
    <row r="34" spans="1:9" ht="15.75" customHeight="1" x14ac:dyDescent="0.3">
      <c r="A34" s="3"/>
      <c r="B34" s="3"/>
      <c r="C34" s="3"/>
      <c r="D34" s="17"/>
      <c r="E34" s="18"/>
      <c r="F34" s="19"/>
      <c r="G34" s="5"/>
      <c r="I34" s="20"/>
    </row>
    <row r="35" spans="1:9" ht="15.75" customHeight="1" x14ac:dyDescent="0.25">
      <c r="A35" s="22" t="s">
        <v>31</v>
      </c>
      <c r="B35" s="3"/>
      <c r="C35" s="3"/>
      <c r="E35" s="18"/>
      <c r="F35" s="23">
        <f>SUM(F11:F34)</f>
        <v>8318.84</v>
      </c>
    </row>
    <row r="36" spans="1:9" ht="15.75" customHeight="1" x14ac:dyDescent="0.25">
      <c r="A36" s="3"/>
      <c r="B36" s="3"/>
      <c r="C36" s="3"/>
      <c r="D36" s="3"/>
      <c r="E36" s="3"/>
      <c r="F36" s="5"/>
    </row>
    <row r="37" spans="1:9" ht="15.75" customHeight="1" thickBot="1" x14ac:dyDescent="0.3">
      <c r="A37" s="6" t="str">
        <f>[2]Sheet1!$A$9</f>
        <v>Remaining Allowance for the term ending November 30, 2026 as of March 31, 2025</v>
      </c>
      <c r="B37" s="3"/>
      <c r="D37" s="18"/>
      <c r="E37" s="24"/>
      <c r="F37" s="25">
        <f>SUM(F7-F35)</f>
        <v>19711.16</v>
      </c>
    </row>
    <row r="38" spans="1:9" ht="14.4" thickTop="1" x14ac:dyDescent="0.25">
      <c r="A38" s="3"/>
      <c r="B38" s="3"/>
      <c r="C38" s="6"/>
      <c r="D38" s="6"/>
      <c r="E38" s="6"/>
      <c r="F38" s="6"/>
      <c r="G38" s="26"/>
    </row>
    <row r="39" spans="1:9" ht="14.4" thickBot="1" x14ac:dyDescent="0.3">
      <c r="A39" s="27"/>
      <c r="B39" s="27"/>
      <c r="C39" s="28"/>
      <c r="D39" s="28"/>
      <c r="E39" s="28"/>
      <c r="F39" s="28"/>
      <c r="G39" s="29"/>
    </row>
    <row r="40" spans="1:9" ht="13.8" x14ac:dyDescent="0.25">
      <c r="A40" s="3"/>
      <c r="B40" s="3"/>
      <c r="C40" s="6"/>
      <c r="D40" s="6"/>
      <c r="E40" s="6"/>
      <c r="F40" s="6"/>
      <c r="G40" s="26"/>
    </row>
    <row r="41" spans="1:9" ht="13.8" x14ac:dyDescent="0.25">
      <c r="A41" s="3" t="s">
        <v>32</v>
      </c>
      <c r="B41" s="3"/>
      <c r="C41" s="6"/>
      <c r="D41" s="6"/>
      <c r="E41" s="6"/>
      <c r="F41" s="19">
        <f>'[3]2024 Newsletter December 31'!$L$21</f>
        <v>10849.634996000001</v>
      </c>
      <c r="G41" s="26"/>
    </row>
    <row r="42" spans="1:9" ht="13.8" x14ac:dyDescent="0.25">
      <c r="A42" s="3"/>
      <c r="B42" s="3"/>
      <c r="C42" s="6"/>
      <c r="D42" s="6"/>
      <c r="E42" s="6"/>
      <c r="F42" s="6"/>
      <c r="G42" s="26"/>
    </row>
    <row r="43" spans="1:9" ht="13.8" x14ac:dyDescent="0.25">
      <c r="A43" s="30" t="s">
        <v>33</v>
      </c>
      <c r="B43" s="3"/>
      <c r="C43" s="6"/>
      <c r="D43" s="6"/>
      <c r="E43" s="6"/>
      <c r="F43" s="6"/>
      <c r="G43" s="26"/>
    </row>
    <row r="44" spans="1:9" ht="14.4" thickBot="1" x14ac:dyDescent="0.3">
      <c r="A44" s="27"/>
      <c r="B44" s="28"/>
      <c r="C44" s="28"/>
      <c r="D44" s="28"/>
      <c r="E44" s="31"/>
      <c r="F44" s="32"/>
      <c r="G44" s="31"/>
    </row>
    <row r="45" spans="1:9" ht="13.8" x14ac:dyDescent="0.25">
      <c r="A45" s="3"/>
      <c r="B45" s="3"/>
      <c r="C45" s="3"/>
      <c r="D45" s="3"/>
      <c r="E45" s="3"/>
      <c r="F45" s="3"/>
      <c r="G45" s="3"/>
    </row>
  </sheetData>
  <sheetProtection algorithmName="SHA-512" hashValue="Ee6HlV/bDdlcza4SKTjbsQc8n9e/AnEjKEJHRh6WuZNea2ebVj3NZ8WLL6mmk9l4i/O48kGcF0O9zmZaRNtiMQ==" saltValue="Gxfcrjlb/kzHAU+OHFP1AQ==" spinCount="100000" sheet="1" objects="1" scenarios="1" selectLockedCells="1" selectUnlockedCells="1"/>
  <mergeCells count="3">
    <mergeCell ref="A1:G1"/>
    <mergeCell ref="A3:G3"/>
    <mergeCell ref="A5:F5"/>
  </mergeCells>
  <pageMargins left="0.5" right="0.25" top="0.5" bottom="0.5" header="0.5" footer="0.5"/>
  <pageSetup scale="78" orientation="portrait" r:id="rId1"/>
  <headerFooter alignWithMargins="0"/>
  <drawing r:id="rId2"/>
</worksheet>
</file>

<file path=docMetadata/LabelInfo.xml><?xml version="1.0" encoding="utf-8"?>
<clbl:labelList xmlns:clbl="http://schemas.microsoft.com/office/2020/mipLabelMetadata">
  <clbl:label id="{356f99f3-9d86-47a1-8203-3b41b1cb0c68}" enabled="0" method="" siteId="{356f99f3-9d86-47a1-8203-3b41b1cb0c6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Year 1 Term Sum</vt:lpstr>
      <vt:lpstr>'Year 1 Term Sum'!Print_Area</vt:lpstr>
      <vt:lpstr>regbal</vt:lpstr>
      <vt:lpstr>regbalttd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Champsi, Karim</dc:creator>
  <cp:lastModifiedBy>Metcalf, Kristen</cp:lastModifiedBy>
  <dcterms:created xsi:type="dcterms:W3CDTF">2025-05-20T19:12:08Z</dcterms:created>
  <dcterms:modified xsi:type="dcterms:W3CDTF">2025-05-26T13:19:09Z</dcterms:modified>
</cp:coreProperties>
</file>