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32296101-1D86-4792-B32A-1D66B78397D5}" xr6:coauthVersionLast="47" xr6:coauthVersionMax="47" xr10:uidLastSave="{00000000-0000-0000-0000-000000000000}"/>
  <workbookProtection workbookAlgorithmName="SHA-512" workbookHashValue="f8d1Abf6V6A6qbUzzGfBdfKfz+fMv35T8cwxxAzQFpX3dwmWdN5iEuKwsH+2TCLIAIRGtp9kAVUueXFsMRfw1g==" workbookSaltValue="5BvXHYRFePBD31SihHW81w==" workbookSpinCount="100000" lockStructure="1"/>
  <bookViews>
    <workbookView xWindow="-108" yWindow="-108" windowWidth="23256" windowHeight="14016" xr2:uid="{859C9643-7008-40AE-8D3A-60F0FD0140CD}"/>
  </bookViews>
  <sheets>
    <sheet name="Year 1 Term Sum" sheetId="1" r:id="rId1"/>
  </sheets>
  <externalReferences>
    <externalReference r:id="rId2"/>
    <externalReference r:id="rId3"/>
    <externalReference r:id="rId4"/>
    <externalReference r:id="rId5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Sum'!$A$1:$G$68</definedName>
    <definedName name="regbal">'Year 1 Term Sum'!$F$39</definedName>
    <definedName name="regbalttd">'Year 1 Term Sum'!$F$39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F65" i="1" s="1"/>
  <c r="E60" i="1"/>
  <c r="F61" i="1" s="1"/>
  <c r="F56" i="1"/>
  <c r="F44" i="1"/>
  <c r="F43" i="1"/>
  <c r="A39" i="1"/>
  <c r="E32" i="1"/>
  <c r="F33" i="1" s="1"/>
  <c r="F28" i="1"/>
  <c r="E15" i="1"/>
  <c r="F19" i="1" s="1"/>
  <c r="F7" i="1"/>
  <c r="A5" i="1"/>
  <c r="A3" i="1"/>
  <c r="F37" i="1" l="1"/>
  <c r="F39" i="1" s="1"/>
</calcChain>
</file>

<file path=xl/sharedStrings.xml><?xml version="1.0" encoding="utf-8"?>
<sst xmlns="http://schemas.openxmlformats.org/spreadsheetml/2006/main" count="56" uniqueCount="50">
  <si>
    <t>REGIONAL COUNCILLOR’S TERM ALLOWANCE STATEMENT</t>
  </si>
  <si>
    <t xml:space="preserve">Allowance for the Current Council Term      </t>
  </si>
  <si>
    <t>2022 Expenses</t>
  </si>
  <si>
    <t>2023 Expenses</t>
  </si>
  <si>
    <t>Passports for Carassauga Festival</t>
  </si>
  <si>
    <t>May 16, 2023</t>
  </si>
  <si>
    <t>Tent for event</t>
  </si>
  <si>
    <t>Jul. 31, 2023</t>
  </si>
  <si>
    <t>Donation - Portugalo Fest 2023</t>
  </si>
  <si>
    <t>Aug. 13, 2023</t>
  </si>
  <si>
    <t>AMO AGM &amp; Annual Conference (London, ON)</t>
  </si>
  <si>
    <t>Aug. 20 - 23, 2023</t>
  </si>
  <si>
    <t>Donation - Trillium Health Partners' Chantel's Place</t>
  </si>
  <si>
    <t>Sep. 19, 2023</t>
  </si>
  <si>
    <t>Donation - Embrave Agency to End Violence</t>
  </si>
  <si>
    <t>Sep. 20, 2023</t>
  </si>
  <si>
    <t>Donation - Armagh Wrapped in Courage Scarves</t>
  </si>
  <si>
    <t>Nov. 10, 2023</t>
  </si>
  <si>
    <t>2024 Expenses</t>
  </si>
  <si>
    <t>Promotional Supplies for Community Events</t>
  </si>
  <si>
    <t>Apr. 1, 2024</t>
  </si>
  <si>
    <t>Apr. 30, 2024</t>
  </si>
  <si>
    <t>Jul. 3, 2024</t>
  </si>
  <si>
    <t>AMO AGM &amp; Annual Conference (Ottawa, ON)</t>
  </si>
  <si>
    <t>Aug. 18 - 21, 2024</t>
  </si>
  <si>
    <t>Rental for Community BBQ</t>
  </si>
  <si>
    <t>Aug. 26, 2024</t>
  </si>
  <si>
    <t>Sponsorship - EleMental Coaching Services - Youth Wellness</t>
  </si>
  <si>
    <t>Oct. 3, 2024</t>
  </si>
  <si>
    <t>2025 Expenses</t>
  </si>
  <si>
    <t>Office supplies</t>
  </si>
  <si>
    <t>Feb. 11, 2025</t>
  </si>
  <si>
    <t>Aug. 17 - 20, 2025</t>
  </si>
  <si>
    <t>2026 Expenses</t>
  </si>
  <si>
    <t>Term To Date Expenses for November 17, 2022 to November 30, 2026</t>
  </si>
  <si>
    <t>2023 Regional Newsletter*</t>
  </si>
  <si>
    <t>2024 Regional Newsletter*</t>
  </si>
  <si>
    <t>*Relates to newsletter expenses covered through Regional Corporate accounts.</t>
  </si>
  <si>
    <t>FONSECA, CHRIS</t>
  </si>
  <si>
    <t>OTHER BOARD OR COMMITTEE EXPENSES</t>
  </si>
  <si>
    <t>FCM Sustainable Communities Conference (Ottawa, ON)</t>
  </si>
  <si>
    <t>Feb. 8 - 10, 2023</t>
  </si>
  <si>
    <t>FCM Annual Conference and Trade Show (Toronto, ON)</t>
  </si>
  <si>
    <t>May 25 - 28, 2023</t>
  </si>
  <si>
    <t>FCM Board of Directors and Standing Committee Meetings (Prince George, BC)</t>
  </si>
  <si>
    <t>Mar. 5 - 7, 2024</t>
  </si>
  <si>
    <t>FCM Annual Conference and Trade Show (Calgary, AB)</t>
  </si>
  <si>
    <t>Jun. 6 - 9, 2024</t>
  </si>
  <si>
    <t>FCM Board of Directors and Standing Committee Meetings (Montreal, QC)</t>
  </si>
  <si>
    <t>Mar 18 - 20,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</si>
</sst>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_);\(0.00\)"/>
    <numFmt numFmtId="166" formatCode="_(* #,##0.00_);_(* \(#,##0.00\);_(* &quot;-&quot;??_);_(@_)"/>
    <numFmt numFmtId="167" formatCode="mmmm\ d\,\ yyyy"/>
    <numFmt numFmtId="168" formatCode="mmm\.\ dd\,\ yyyy"/>
    <numFmt numFmtId="169" formatCode="#,##0.00_ ;\-#,##0.00\ "/>
  </numFmts>
  <fonts count="7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164" fontId="4" fillId="0" borderId="0" xfId="2" applyFont="1"/>
    <xf numFmtId="166" fontId="4" fillId="0" borderId="0" xfId="1" applyFont="1"/>
    <xf numFmtId="0" fontId="4" fillId="0" borderId="0" xfId="3" applyFont="1"/>
    <xf numFmtId="166" fontId="4" fillId="0" borderId="0" xfId="1" applyFont="1" applyBorder="1"/>
    <xf numFmtId="164" fontId="4" fillId="0" borderId="1" xfId="0" applyNumberFormat="1" applyFont="1" applyBorder="1"/>
    <xf numFmtId="164" fontId="4" fillId="0" borderId="0" xfId="2" applyFont="1" applyBorder="1"/>
    <xf numFmtId="164" fontId="0" fillId="0" borderId="0" xfId="0" applyNumberFormat="1"/>
    <xf numFmtId="0" fontId="2" fillId="0" borderId="0" xfId="0" applyFont="1"/>
    <xf numFmtId="167" fontId="2" fillId="0" borderId="0" xfId="0" applyNumberFormat="1" applyFont="1"/>
    <xf numFmtId="43" fontId="4" fillId="0" borderId="0" xfId="2" applyNumberFormat="1" applyFont="1"/>
    <xf numFmtId="164" fontId="4" fillId="0" borderId="1" xfId="2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4" fillId="0" borderId="0" xfId="2" applyFont="1" applyFill="1"/>
    <xf numFmtId="166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168" fontId="6" fillId="0" borderId="0" xfId="0" applyNumberFormat="1" applyFont="1"/>
    <xf numFmtId="168" fontId="4" fillId="0" borderId="0" xfId="0" applyNumberFormat="1" applyFont="1"/>
    <xf numFmtId="44" fontId="4" fillId="0" borderId="0" xfId="4" applyFont="1"/>
    <xf numFmtId="0" fontId="5" fillId="0" borderId="0" xfId="0" applyFont="1"/>
    <xf numFmtId="44" fontId="6" fillId="0" borderId="4" xfId="4" applyFont="1" applyBorder="1"/>
    <xf numFmtId="44" fontId="6" fillId="0" borderId="0" xfId="4" applyFont="1" applyBorder="1"/>
    <xf numFmtId="44" fontId="4" fillId="0" borderId="0" xfId="4" applyFont="1" applyBorder="1"/>
    <xf numFmtId="169" fontId="4" fillId="0" borderId="0" xfId="4" applyNumberFormat="1" applyFont="1" applyBorder="1"/>
    <xf numFmtId="43" fontId="4" fillId="0" borderId="0" xfId="5" applyFont="1" applyBorder="1"/>
    <xf numFmtId="44" fontId="4" fillId="0" borderId="1" xfId="4" applyFont="1" applyBorder="1"/>
    <xf numFmtId="44" fontId="4" fillId="0" borderId="1" xfId="4" applyFont="1" applyFill="1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Comma" xfId="1" builtinId="3"/>
    <cellStyle name="Comma 2" xfId="5" xr:uid="{3BBF90A8-242A-41AB-8FFA-2FC76BB9F9F6}"/>
    <cellStyle name="Currency" xfId="2" builtinId="4"/>
    <cellStyle name="Currency 2" xfId="4" xr:uid="{37E3D8D0-7374-4A81-84D1-BC6E7C2445AD}"/>
    <cellStyle name="Normal" xfId="0" builtinId="0"/>
    <cellStyle name="Normal 2" xfId="3" xr:uid="{DC962161-E5B4-46FB-81F1-B48F66AC2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3597831E-7DF8-45EC-8B98-751377A3F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Fonseca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Fonseca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3\2023%20Newsletters%20to%20December%203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10">
          <cell r="B10" t="str">
            <v>FONSECA, CHRIS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1">
          <cell r="L11">
            <v>16103.74</v>
          </cell>
        </row>
        <row r="17">
          <cell r="L17">
            <v>8016.5030400000005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4">
          <cell r="L14">
            <v>6406.1986880000013</v>
          </cell>
        </row>
        <row r="17">
          <cell r="L17">
            <v>10901.843118000001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C577A-A329-4A3C-A736-58BD492B9EEF}">
  <sheetPr>
    <tabColor rgb="FFFF0000"/>
    <pageSetUpPr fitToPage="1"/>
  </sheetPr>
  <dimension ref="A1:I68"/>
  <sheetViews>
    <sheetView showZeros="0" tabSelected="1" zoomScale="70" zoomScaleNormal="70" workbookViewId="0">
      <selection sqref="A1:G1"/>
    </sheetView>
  </sheetViews>
  <sheetFormatPr defaultRowHeight="13.2" x14ac:dyDescent="0.25"/>
  <cols>
    <col min="1" max="1" width="19.33203125" customWidth="1"/>
    <col min="2" max="2" width="57.109375" customWidth="1"/>
    <col min="3" max="3" width="19.77734375" customWidth="1"/>
    <col min="4" max="4" width="1.5546875" customWidth="1"/>
    <col min="5" max="5" width="14.77734375" customWidth="1"/>
    <col min="6" max="6" width="16.109375" bestFit="1" customWidth="1"/>
    <col min="7" max="7" width="15.21875" hidden="1" customWidth="1"/>
    <col min="9" max="9" width="10.21875" bestFit="1" customWidth="1"/>
  </cols>
  <sheetData>
    <row r="1" spans="1:7" s="1" customFormat="1" ht="75" customHeight="1" x14ac:dyDescent="0.35">
      <c r="A1" s="42" t="s">
        <v>0</v>
      </c>
      <c r="B1" s="42"/>
      <c r="C1" s="42"/>
      <c r="D1" s="42"/>
      <c r="E1" s="42"/>
      <c r="F1" s="42"/>
      <c r="G1" s="42"/>
    </row>
    <row r="3" spans="1:7" ht="15.6" x14ac:dyDescent="0.3">
      <c r="A3" s="43" t="str">
        <f>[1]Variables!B10</f>
        <v>FONSECA, CHRIS</v>
      </c>
      <c r="B3" s="44"/>
      <c r="C3" s="44"/>
      <c r="D3" s="44"/>
      <c r="E3" s="44"/>
      <c r="F3" s="44"/>
      <c r="G3" s="44"/>
    </row>
    <row r="5" spans="1:7" ht="15.75" customHeight="1" x14ac:dyDescent="0.3">
      <c r="A5" s="44" t="str">
        <f>[2]Sheet1!$A$10</f>
        <v>For the period November 17, 2022 to March 31, 2025</v>
      </c>
      <c r="B5" s="44"/>
      <c r="C5" s="44"/>
      <c r="D5" s="44"/>
      <c r="E5" s="44"/>
      <c r="F5" s="44"/>
    </row>
    <row r="7" spans="1:7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7" ht="13.8" x14ac:dyDescent="0.25">
      <c r="A8" s="3"/>
      <c r="B8" s="3"/>
      <c r="C8" s="3"/>
      <c r="D8" s="3"/>
      <c r="E8" s="3"/>
      <c r="F8" s="3"/>
      <c r="G8" s="5"/>
    </row>
    <row r="9" spans="1:7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7" ht="13.8" x14ac:dyDescent="0.25">
      <c r="A10" s="6"/>
      <c r="B10" s="3"/>
      <c r="C10" s="3"/>
      <c r="D10" s="3"/>
      <c r="E10" s="3"/>
      <c r="F10" s="3"/>
      <c r="G10" s="5"/>
    </row>
    <row r="11" spans="1:7" ht="13.8" x14ac:dyDescent="0.25">
      <c r="A11" s="6" t="s">
        <v>3</v>
      </c>
      <c r="B11" s="3"/>
      <c r="C11" s="3"/>
      <c r="D11" s="3"/>
      <c r="E11" s="3"/>
      <c r="F11" s="3"/>
      <c r="G11" s="5"/>
    </row>
    <row r="12" spans="1:7" ht="13.8" x14ac:dyDescent="0.25">
      <c r="A12" s="3" t="s">
        <v>4</v>
      </c>
      <c r="B12" s="3"/>
      <c r="C12" s="7" t="s">
        <v>5</v>
      </c>
      <c r="D12" s="3"/>
      <c r="E12" s="8">
        <v>750</v>
      </c>
      <c r="F12" s="3"/>
      <c r="G12" s="5"/>
    </row>
    <row r="13" spans="1:7" ht="13.8" x14ac:dyDescent="0.25">
      <c r="A13" s="3" t="s">
        <v>6</v>
      </c>
      <c r="B13" s="3"/>
      <c r="C13" s="7" t="s">
        <v>7</v>
      </c>
      <c r="D13" s="3"/>
      <c r="E13" s="9">
        <v>282.63</v>
      </c>
      <c r="F13" s="3"/>
      <c r="G13" s="5"/>
    </row>
    <row r="14" spans="1:7" ht="13.8" x14ac:dyDescent="0.25">
      <c r="A14" s="3" t="s">
        <v>8</v>
      </c>
      <c r="B14" s="3"/>
      <c r="C14" s="7" t="s">
        <v>9</v>
      </c>
      <c r="D14" s="3"/>
      <c r="E14" s="9">
        <v>500</v>
      </c>
      <c r="F14" s="3"/>
      <c r="G14" s="5"/>
    </row>
    <row r="15" spans="1:7" ht="13.8" x14ac:dyDescent="0.25">
      <c r="A15" s="10" t="s">
        <v>10</v>
      </c>
      <c r="B15" s="3"/>
      <c r="C15" s="7" t="s">
        <v>11</v>
      </c>
      <c r="D15" s="3"/>
      <c r="E15" s="11">
        <f>518.22+840.76</f>
        <v>1358.98</v>
      </c>
      <c r="F15" s="3"/>
      <c r="G15" s="5"/>
    </row>
    <row r="16" spans="1:7" ht="13.8" x14ac:dyDescent="0.25">
      <c r="A16" s="10" t="s">
        <v>12</v>
      </c>
      <c r="B16" s="3"/>
      <c r="C16" s="7" t="s">
        <v>13</v>
      </c>
      <c r="D16" s="3"/>
      <c r="E16" s="11">
        <v>52.5</v>
      </c>
      <c r="F16" s="3"/>
      <c r="G16" s="5"/>
    </row>
    <row r="17" spans="1:9" ht="13.8" x14ac:dyDescent="0.25">
      <c r="A17" s="10" t="s">
        <v>14</v>
      </c>
      <c r="B17" s="3"/>
      <c r="C17" s="7" t="s">
        <v>15</v>
      </c>
      <c r="D17" s="3"/>
      <c r="E17" s="11">
        <v>500</v>
      </c>
      <c r="F17" s="3"/>
      <c r="G17" s="5"/>
    </row>
    <row r="18" spans="1:9" ht="13.8" x14ac:dyDescent="0.25">
      <c r="A18" s="10" t="s">
        <v>16</v>
      </c>
      <c r="B18" s="3"/>
      <c r="C18" s="7" t="s">
        <v>17</v>
      </c>
      <c r="D18" s="3"/>
      <c r="E18" s="11">
        <v>550</v>
      </c>
      <c r="F18" s="3"/>
      <c r="G18" s="5"/>
    </row>
    <row r="19" spans="1:9" ht="13.8" x14ac:dyDescent="0.25">
      <c r="A19" s="6"/>
      <c r="B19" s="3"/>
      <c r="C19" s="3"/>
      <c r="D19" s="3"/>
      <c r="E19" s="3"/>
      <c r="F19" s="12">
        <f>SUM(E12:E18)</f>
        <v>3994.11</v>
      </c>
      <c r="G19" s="5"/>
    </row>
    <row r="20" spans="1:9" ht="13.8" x14ac:dyDescent="0.25">
      <c r="A20" s="3"/>
      <c r="B20" s="3"/>
      <c r="C20" s="3"/>
      <c r="D20" s="3"/>
      <c r="E20" s="3"/>
      <c r="F20" s="13"/>
      <c r="G20" s="5"/>
      <c r="H20" s="14"/>
      <c r="I20" s="14"/>
    </row>
    <row r="21" spans="1:9" ht="15.6" x14ac:dyDescent="0.3">
      <c r="A21" s="6" t="s">
        <v>18</v>
      </c>
      <c r="B21" s="15"/>
      <c r="C21" s="16"/>
      <c r="D21" s="3"/>
      <c r="E21" s="3"/>
      <c r="F21" s="3"/>
      <c r="G21" s="5"/>
    </row>
    <row r="22" spans="1:9" ht="15.6" x14ac:dyDescent="0.3">
      <c r="A22" s="3" t="s">
        <v>19</v>
      </c>
      <c r="B22" s="15"/>
      <c r="C22" s="7" t="s">
        <v>20</v>
      </c>
      <c r="D22" s="3"/>
      <c r="E22" s="8">
        <v>2948.3</v>
      </c>
      <c r="F22" s="3"/>
      <c r="G22" s="5"/>
    </row>
    <row r="23" spans="1:9" ht="15.6" x14ac:dyDescent="0.3">
      <c r="A23" s="3" t="s">
        <v>4</v>
      </c>
      <c r="B23" s="15"/>
      <c r="C23" s="7" t="s">
        <v>21</v>
      </c>
      <c r="D23" s="3"/>
      <c r="E23" s="17">
        <v>2026.2</v>
      </c>
      <c r="F23" s="3"/>
      <c r="G23" s="5"/>
    </row>
    <row r="24" spans="1:9" ht="15.6" x14ac:dyDescent="0.3">
      <c r="A24" s="3" t="s">
        <v>19</v>
      </c>
      <c r="B24" s="15"/>
      <c r="C24" s="7" t="s">
        <v>22</v>
      </c>
      <c r="D24" s="3"/>
      <c r="E24" s="17">
        <v>4167.26</v>
      </c>
      <c r="F24" s="3"/>
      <c r="G24" s="5"/>
    </row>
    <row r="25" spans="1:9" ht="13.8" x14ac:dyDescent="0.25">
      <c r="A25" s="10" t="s">
        <v>23</v>
      </c>
      <c r="B25" s="3"/>
      <c r="C25" s="7" t="s">
        <v>24</v>
      </c>
      <c r="D25" s="3"/>
      <c r="E25" s="11">
        <v>881.77</v>
      </c>
      <c r="F25" s="3"/>
      <c r="G25" s="5"/>
    </row>
    <row r="26" spans="1:9" ht="13.8" x14ac:dyDescent="0.25">
      <c r="A26" s="10" t="s">
        <v>25</v>
      </c>
      <c r="B26" s="3"/>
      <c r="C26" s="7" t="s">
        <v>26</v>
      </c>
      <c r="D26" s="3"/>
      <c r="E26" s="11">
        <v>258.64</v>
      </c>
      <c r="F26" s="3"/>
      <c r="G26" s="5"/>
    </row>
    <row r="27" spans="1:9" ht="13.8" x14ac:dyDescent="0.25">
      <c r="A27" s="10" t="s">
        <v>27</v>
      </c>
      <c r="B27" s="3"/>
      <c r="C27" s="7" t="s">
        <v>28</v>
      </c>
      <c r="D27" s="3"/>
      <c r="E27" s="11">
        <v>250</v>
      </c>
      <c r="F27" s="3"/>
      <c r="G27" s="5"/>
    </row>
    <row r="28" spans="1:9" ht="15.6" x14ac:dyDescent="0.3">
      <c r="A28" s="6"/>
      <c r="B28" s="15"/>
      <c r="C28" s="16"/>
      <c r="D28" s="3"/>
      <c r="E28" s="3"/>
      <c r="F28" s="18">
        <f>SUM(E22:E27)</f>
        <v>10532.17</v>
      </c>
      <c r="G28" s="5"/>
    </row>
    <row r="29" spans="1:9" ht="15.75" customHeight="1" x14ac:dyDescent="0.3">
      <c r="A29" s="3"/>
      <c r="B29" s="3"/>
      <c r="C29" s="3"/>
      <c r="D29" s="19"/>
      <c r="E29" s="20"/>
      <c r="F29" s="13"/>
      <c r="G29" s="5"/>
      <c r="I29" s="14"/>
    </row>
    <row r="30" spans="1:9" ht="15.75" customHeight="1" x14ac:dyDescent="0.3">
      <c r="A30" s="6" t="s">
        <v>29</v>
      </c>
      <c r="B30" s="15"/>
      <c r="C30" s="16"/>
      <c r="D30" s="3"/>
      <c r="E30" s="3"/>
      <c r="F30" s="3"/>
      <c r="G30" s="5"/>
      <c r="I30" s="14"/>
    </row>
    <row r="31" spans="1:9" ht="15.75" customHeight="1" x14ac:dyDescent="0.3">
      <c r="A31" s="3" t="s">
        <v>30</v>
      </c>
      <c r="C31" s="7" t="s">
        <v>31</v>
      </c>
      <c r="D31" s="19"/>
      <c r="E31" s="21">
        <v>1267.67</v>
      </c>
      <c r="G31" s="5"/>
      <c r="I31" s="14"/>
    </row>
    <row r="32" spans="1:9" ht="15.75" customHeight="1" x14ac:dyDescent="0.3">
      <c r="A32" s="10" t="s">
        <v>23</v>
      </c>
      <c r="C32" s="7" t="s">
        <v>32</v>
      </c>
      <c r="D32" s="19"/>
      <c r="E32" s="11">
        <f>922.78+1321.15</f>
        <v>2243.9300000000003</v>
      </c>
      <c r="F32" s="13"/>
      <c r="G32" s="5"/>
      <c r="I32" s="14"/>
    </row>
    <row r="33" spans="1:9" ht="15.75" customHeight="1" x14ac:dyDescent="0.3">
      <c r="A33" s="3"/>
      <c r="C33" s="7"/>
      <c r="D33" s="19"/>
      <c r="E33" s="8"/>
      <c r="F33" s="18">
        <f>SUM(E31:E32)</f>
        <v>3511.6000000000004</v>
      </c>
      <c r="G33" s="5"/>
      <c r="I33" s="14"/>
    </row>
    <row r="34" spans="1:9" ht="15.75" customHeight="1" x14ac:dyDescent="0.3">
      <c r="A34" s="3"/>
      <c r="C34" s="7"/>
      <c r="D34" s="19"/>
      <c r="E34" s="8"/>
      <c r="F34" s="13"/>
      <c r="G34" s="5"/>
      <c r="I34" s="14"/>
    </row>
    <row r="35" spans="1:9" ht="15.75" customHeight="1" x14ac:dyDescent="0.3">
      <c r="A35" s="6" t="s">
        <v>33</v>
      </c>
      <c r="D35" s="19"/>
      <c r="E35" s="22"/>
      <c r="F35" s="13"/>
      <c r="G35" s="5"/>
      <c r="I35" s="14"/>
    </row>
    <row r="36" spans="1:9" ht="15.75" customHeight="1" x14ac:dyDescent="0.3">
      <c r="A36" s="3"/>
      <c r="B36" s="3"/>
      <c r="C36" s="3"/>
      <c r="D36" s="19"/>
      <c r="E36" s="20"/>
      <c r="F36" s="13"/>
      <c r="G36" s="5"/>
      <c r="I36" s="14"/>
    </row>
    <row r="37" spans="1:9" ht="15.75" customHeight="1" x14ac:dyDescent="0.25">
      <c r="A37" s="23" t="s">
        <v>34</v>
      </c>
      <c r="B37" s="3"/>
      <c r="C37" s="3"/>
      <c r="E37" s="20"/>
      <c r="F37" s="24">
        <f>SUM(F9:F36)</f>
        <v>18037.88</v>
      </c>
    </row>
    <row r="38" spans="1:9" ht="15.75" customHeight="1" x14ac:dyDescent="0.25">
      <c r="A38" s="3"/>
      <c r="B38" s="3"/>
      <c r="C38" s="3"/>
      <c r="D38" s="3"/>
      <c r="E38" s="3"/>
      <c r="F38" s="5"/>
    </row>
    <row r="39" spans="1:9" ht="15.75" customHeight="1" thickBot="1" x14ac:dyDescent="0.3">
      <c r="A39" s="6" t="str">
        <f>[2]Sheet1!$A$9</f>
        <v>Remaining Allowance for the term ending November 30, 2026 as of March 31, 2025</v>
      </c>
      <c r="B39" s="3"/>
      <c r="D39" s="20"/>
      <c r="E39" s="25"/>
      <c r="F39" s="26">
        <f>SUM(F7-F37)</f>
        <v>9992.119999999999</v>
      </c>
    </row>
    <row r="40" spans="1:9" ht="14.4" thickTop="1" x14ac:dyDescent="0.25">
      <c r="A40" s="3"/>
      <c r="B40" s="3"/>
      <c r="C40" s="6"/>
      <c r="D40" s="6"/>
      <c r="E40" s="6"/>
      <c r="F40" s="6"/>
      <c r="G40" s="27"/>
    </row>
    <row r="41" spans="1:9" ht="14.4" thickBot="1" x14ac:dyDescent="0.3">
      <c r="A41" s="28"/>
      <c r="B41" s="28"/>
      <c r="C41" s="29"/>
      <c r="D41" s="29"/>
      <c r="E41" s="29"/>
      <c r="F41" s="29"/>
      <c r="G41" s="30"/>
    </row>
    <row r="42" spans="1:9" ht="13.8" x14ac:dyDescent="0.25">
      <c r="A42" s="3"/>
      <c r="B42" s="3"/>
      <c r="C42" s="31"/>
      <c r="D42" s="6"/>
      <c r="E42" s="6"/>
      <c r="F42" s="6"/>
    </row>
    <row r="43" spans="1:9" ht="13.8" x14ac:dyDescent="0.25">
      <c r="A43" s="3" t="s">
        <v>35</v>
      </c>
      <c r="B43" s="3"/>
      <c r="C43" s="32"/>
      <c r="D43" s="3"/>
      <c r="E43" s="3"/>
      <c r="F43" s="33">
        <f>'[3]2023 Newsletter December 31'!$L$17</f>
        <v>8016.5030400000005</v>
      </c>
    </row>
    <row r="44" spans="1:9" ht="13.8" x14ac:dyDescent="0.25">
      <c r="A44" s="3" t="s">
        <v>36</v>
      </c>
      <c r="B44" s="3"/>
      <c r="C44" s="32"/>
      <c r="D44" s="3"/>
      <c r="E44" s="3"/>
      <c r="F44" s="33">
        <f>'[4]2024 Newsletter December 31'!$L$17</f>
        <v>10901.843118000001</v>
      </c>
    </row>
    <row r="45" spans="1:9" ht="13.8" x14ac:dyDescent="0.25">
      <c r="A45" s="3"/>
      <c r="B45" s="3"/>
      <c r="C45" s="32"/>
      <c r="D45" s="3"/>
      <c r="E45" s="3"/>
      <c r="F45" s="33"/>
    </row>
    <row r="46" spans="1:9" ht="13.8" x14ac:dyDescent="0.25">
      <c r="A46" s="34" t="s">
        <v>37</v>
      </c>
      <c r="B46" s="3"/>
      <c r="C46" s="32"/>
      <c r="D46" s="3"/>
      <c r="E46" s="3"/>
      <c r="F46" s="33"/>
    </row>
    <row r="47" spans="1:9" ht="10.8" customHeight="1" thickBot="1" x14ac:dyDescent="0.3">
      <c r="A47" s="28"/>
      <c r="B47" s="28"/>
      <c r="C47" s="29"/>
      <c r="D47" s="29"/>
      <c r="E47" s="29"/>
      <c r="F47" s="29"/>
      <c r="G47" s="35"/>
    </row>
    <row r="48" spans="1:9" ht="13.8" x14ac:dyDescent="0.25">
      <c r="A48" s="3"/>
      <c r="B48" s="3"/>
      <c r="C48" s="6"/>
      <c r="D48" s="6"/>
      <c r="E48" s="6"/>
      <c r="F48" s="6"/>
      <c r="G48" s="36"/>
    </row>
    <row r="49" spans="1:9" ht="13.8" x14ac:dyDescent="0.25">
      <c r="A49" s="45" t="s">
        <v>38</v>
      </c>
      <c r="B49" s="45"/>
      <c r="C49" s="45"/>
      <c r="D49" s="45"/>
      <c r="E49" s="45"/>
      <c r="F49" s="45"/>
      <c r="G49" s="36"/>
    </row>
    <row r="50" spans="1:9" ht="13.8" x14ac:dyDescent="0.25">
      <c r="A50" s="3"/>
      <c r="B50" s="3"/>
      <c r="C50" s="6"/>
      <c r="D50" s="6"/>
      <c r="E50" s="6"/>
      <c r="F50" s="6"/>
      <c r="G50" s="36"/>
    </row>
    <row r="51" spans="1:9" ht="13.8" x14ac:dyDescent="0.25">
      <c r="A51" s="45" t="s">
        <v>39</v>
      </c>
      <c r="B51" s="45"/>
      <c r="C51" s="45"/>
      <c r="D51" s="45"/>
      <c r="E51" s="45"/>
      <c r="F51" s="45"/>
      <c r="G51" s="36"/>
    </row>
    <row r="52" spans="1:9" ht="13.8" x14ac:dyDescent="0.25">
      <c r="A52" s="3"/>
      <c r="B52" s="3"/>
      <c r="C52" s="6"/>
      <c r="D52" s="6"/>
      <c r="E52" s="6"/>
      <c r="F52" s="6"/>
      <c r="G52" s="36"/>
    </row>
    <row r="53" spans="1:9" ht="13.8" x14ac:dyDescent="0.25">
      <c r="A53" s="6" t="s">
        <v>3</v>
      </c>
      <c r="B53" s="3"/>
      <c r="C53" s="6"/>
      <c r="D53" s="6"/>
      <c r="E53" s="33"/>
      <c r="F53" s="37"/>
      <c r="G53" s="37"/>
    </row>
    <row r="54" spans="1:9" ht="13.8" x14ac:dyDescent="0.25">
      <c r="A54" s="3" t="s">
        <v>40</v>
      </c>
      <c r="B54" s="34"/>
      <c r="C54" s="7" t="s">
        <v>41</v>
      </c>
      <c r="D54" s="3"/>
      <c r="E54" s="37">
        <v>828.06</v>
      </c>
      <c r="F54" s="34"/>
      <c r="G54" s="37"/>
      <c r="H54" s="34"/>
    </row>
    <row r="55" spans="1:9" ht="13.8" x14ac:dyDescent="0.25">
      <c r="A55" s="3" t="s">
        <v>42</v>
      </c>
      <c r="B55" s="3"/>
      <c r="C55" s="7" t="s">
        <v>43</v>
      </c>
      <c r="D55" s="3"/>
      <c r="E55" s="38">
        <v>1015.06</v>
      </c>
      <c r="F55" s="34"/>
      <c r="G55" s="37"/>
      <c r="H55" s="34"/>
    </row>
    <row r="56" spans="1:9" ht="13.8" x14ac:dyDescent="0.25">
      <c r="A56" s="3"/>
      <c r="B56" s="3"/>
      <c r="C56" s="3"/>
      <c r="D56" s="3"/>
      <c r="E56" s="39"/>
      <c r="F56" s="40">
        <f>SUM(E54:E55)</f>
        <v>1843.12</v>
      </c>
      <c r="G56" s="5"/>
      <c r="H56" s="34"/>
    </row>
    <row r="57" spans="1:9" ht="13.8" x14ac:dyDescent="0.25">
      <c r="A57" s="3"/>
      <c r="B57" s="3"/>
      <c r="C57" s="3"/>
      <c r="D57" s="3"/>
      <c r="E57" s="39"/>
      <c r="F57" s="37"/>
      <c r="G57" s="5"/>
      <c r="H57" s="34"/>
    </row>
    <row r="58" spans="1:9" ht="13.8" x14ac:dyDescent="0.25">
      <c r="A58" s="6" t="s">
        <v>18</v>
      </c>
      <c r="B58" s="3"/>
      <c r="C58" s="3"/>
      <c r="D58" s="3"/>
      <c r="E58" s="39"/>
      <c r="F58" s="37"/>
      <c r="G58" s="5"/>
      <c r="H58" s="34"/>
    </row>
    <row r="59" spans="1:9" ht="13.8" x14ac:dyDescent="0.25">
      <c r="A59" s="3" t="s">
        <v>44</v>
      </c>
      <c r="B59" s="3"/>
      <c r="C59" s="7" t="s">
        <v>45</v>
      </c>
      <c r="D59" s="3"/>
      <c r="E59" s="37">
        <v>739.97</v>
      </c>
      <c r="F59" s="37"/>
      <c r="G59" s="5"/>
      <c r="H59" s="34"/>
    </row>
    <row r="60" spans="1:9" ht="13.8" x14ac:dyDescent="0.25">
      <c r="A60" s="3" t="s">
        <v>46</v>
      </c>
      <c r="B60" s="3"/>
      <c r="C60" s="7" t="s">
        <v>47</v>
      </c>
      <c r="D60" s="3"/>
      <c r="E60" s="39">
        <f>627.88+1066.1+1311.37</f>
        <v>3005.35</v>
      </c>
      <c r="F60" s="37"/>
      <c r="G60" s="5"/>
      <c r="H60" s="34"/>
    </row>
    <row r="61" spans="1:9" ht="13.8" x14ac:dyDescent="0.25">
      <c r="A61" s="3"/>
      <c r="B61" s="3"/>
      <c r="C61" s="3"/>
      <c r="D61" s="3"/>
      <c r="E61" s="39"/>
      <c r="F61" s="40">
        <f>SUM(E59:E60)</f>
        <v>3745.3199999999997</v>
      </c>
      <c r="G61" s="5"/>
      <c r="H61" s="34"/>
    </row>
    <row r="62" spans="1:9" ht="13.8" x14ac:dyDescent="0.25">
      <c r="A62" s="3"/>
      <c r="B62" s="3"/>
      <c r="C62" s="3"/>
      <c r="D62" s="3"/>
      <c r="E62" s="39"/>
      <c r="F62" s="37"/>
      <c r="G62" s="5"/>
      <c r="H62" s="34"/>
    </row>
    <row r="63" spans="1:9" ht="13.8" x14ac:dyDescent="0.25">
      <c r="A63" s="6" t="s">
        <v>18</v>
      </c>
      <c r="B63" s="3"/>
      <c r="C63" s="3"/>
      <c r="D63" s="3"/>
      <c r="E63" s="39"/>
      <c r="F63" s="37"/>
      <c r="G63" s="5"/>
      <c r="H63" s="34"/>
    </row>
    <row r="64" spans="1:9" ht="15.75" customHeight="1" x14ac:dyDescent="0.3">
      <c r="A64" s="3" t="s">
        <v>48</v>
      </c>
      <c r="C64" s="7" t="s">
        <v>49</v>
      </c>
      <c r="D64" s="19"/>
      <c r="E64" s="21">
        <f>858.97+508.32</f>
        <v>1367.29</v>
      </c>
      <c r="G64" s="5"/>
      <c r="I64" s="14"/>
    </row>
    <row r="65" spans="1:9" ht="15.75" customHeight="1" x14ac:dyDescent="0.3">
      <c r="A65" s="3"/>
      <c r="C65" s="7"/>
      <c r="D65" s="19"/>
      <c r="E65" s="21"/>
      <c r="F65" s="41">
        <f>SUM(E63:E64)</f>
        <v>1367.29</v>
      </c>
      <c r="G65" s="5"/>
      <c r="I65" s="14"/>
    </row>
    <row r="66" spans="1:9" ht="13.8" x14ac:dyDescent="0.25">
      <c r="A66" s="3"/>
      <c r="B66" s="3"/>
      <c r="C66" s="3"/>
      <c r="D66" s="3"/>
      <c r="E66" s="39"/>
      <c r="F66" s="37"/>
      <c r="G66" s="5"/>
      <c r="H66" s="34"/>
    </row>
    <row r="67" spans="1:9" ht="14.4" thickBot="1" x14ac:dyDescent="0.3">
      <c r="A67" s="28"/>
      <c r="B67" s="28"/>
      <c r="C67" s="29"/>
      <c r="D67" s="29"/>
      <c r="E67" s="29"/>
      <c r="F67" s="29"/>
      <c r="G67" s="35"/>
    </row>
    <row r="68" spans="1:9" ht="13.8" x14ac:dyDescent="0.25">
      <c r="A68" s="3"/>
      <c r="B68" s="3"/>
      <c r="C68" s="3"/>
      <c r="D68" s="3"/>
      <c r="E68" s="3"/>
      <c r="F68" s="3"/>
      <c r="G68" s="3"/>
    </row>
  </sheetData>
  <sheetProtection algorithmName="SHA-512" hashValue="ouU7IN2Y1aa9Lo9GFMu3J01ToVytp9HM9HDCkLFpj75Q+HoUdCBbbt7ZSfxx9fBiuJA8oY/Ql6uw548KiEVd+A==" saltValue="knFc7M4jFt6YkglljT8jqg==" spinCount="100000" sheet="1" objects="1" scenarios="1" selectLockedCells="1" selectUnlockedCells="1"/>
  <mergeCells count="5">
    <mergeCell ref="A1:G1"/>
    <mergeCell ref="A3:G3"/>
    <mergeCell ref="A5:F5"/>
    <mergeCell ref="A49:F49"/>
    <mergeCell ref="A51:F51"/>
  </mergeCells>
  <pageMargins left="0.5" right="0.25" top="0.5" bottom="0.5" header="0.5" footer="0.5"/>
  <pageSetup scale="72" orientation="portrait" r:id="rId1"/>
  <headerFooter alignWithMargins="0"/>
  <rowBreaks count="1" manualBreakCount="1">
    <brk id="68" max="16383" man="1"/>
  </rowBreaks>
  <drawing r:id="rId2"/>
</worksheet>
</file>

<file path=docMetadata/LabelInfo.xml><?xml version="1.0" encoding="utf-8"?>
<clbl:labelList xmlns:clbl="http://schemas.microsoft.com/office/2020/mipLabelMetadata">
  <clbl:label id="{356f99f3-9d86-47a1-8203-3b41b1cb0c68}" enabled="0" method="" siteId="{356f99f3-9d86-47a1-8203-3b41b1cb0c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2025-05-20T19:31:17Z</dcterms:created>
  <dcterms:modified xsi:type="dcterms:W3CDTF">2025-05-26T13:23:28Z</dcterms:modified>
</cp:coreProperties>
</file>