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elregionca-my.sharepoint.com/personal/kristen_metcalf_peelregion_ca/Documents/Web Projects/Homepage/expense reports/"/>
    </mc:Choice>
  </mc:AlternateContent>
  <xr:revisionPtr revIDLastSave="0" documentId="8_{D6FCF980-062B-4C9E-A5AD-6D0CAF084E3E}" xr6:coauthVersionLast="47" xr6:coauthVersionMax="47" xr10:uidLastSave="{00000000-0000-0000-0000-000000000000}"/>
  <workbookProtection workbookAlgorithmName="SHA-512" workbookHashValue="wc7tRz+RSjJ6/ywZzUf7fXUdh86FMG2ZpD4tls+qQZQ/s6ZnX1ERNwtZNJdq3dKU/mBL2p6AkABc7LB/jQXl+Q==" workbookSaltValue="RoGaJybM03X3QCXWaP5WZA==" workbookSpinCount="100000" lockStructure="1"/>
  <bookViews>
    <workbookView xWindow="-108" yWindow="-108" windowWidth="23256" windowHeight="14016" xr2:uid="{2DFE7B95-18B1-4AFB-8089-FA06FAFB5554}"/>
  </bookViews>
  <sheets>
    <sheet name="Year 1 Term Sum" sheetId="1" r:id="rId1"/>
  </sheets>
  <externalReferences>
    <externalReference r:id="rId2"/>
    <externalReference r:id="rId3"/>
    <externalReference r:id="rId4"/>
    <externalReference r:id="rId5"/>
  </externalReference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plvbal">'Year 1 Term Sum'!#REF!</definedName>
    <definedName name="_xlnm.Print_Area" localSheetId="0">'Year 1 Term Sum'!$A$1:$G$78</definedName>
    <definedName name="regbal">'Year 1 Term Sum'!$F$70</definedName>
    <definedName name="regbalttd">'Year 1 Term Sum'!$F$70</definedName>
    <definedName name="ropyear1">'Year 1 Term Sum'!#REF!</definedName>
    <definedName name="ropyear2">'Year 1 Term Sum'!#REF!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F74" i="1"/>
  <c r="A70" i="1"/>
  <c r="F64" i="1"/>
  <c r="F60" i="1"/>
  <c r="E35" i="1"/>
  <c r="E33" i="1"/>
  <c r="F55" i="1" s="1"/>
  <c r="F68" i="1" s="1"/>
  <c r="E24" i="1"/>
  <c r="E19" i="1"/>
  <c r="F7" i="1"/>
  <c r="A5" i="1"/>
  <c r="A3" i="1"/>
  <c r="F70" i="1" l="1"/>
</calcChain>
</file>

<file path=xl/sharedStrings.xml><?xml version="1.0" encoding="utf-8"?>
<sst xmlns="http://schemas.openxmlformats.org/spreadsheetml/2006/main" count="103" uniqueCount="96">
  <si>
    <t>REGIONAL COUNCILLOR’S TERM ALLOWANCE STATEMENT</t>
  </si>
  <si>
    <t xml:space="preserve">Allowance for the Current Council Term      </t>
  </si>
  <si>
    <t>2022 Expenses</t>
  </si>
  <si>
    <t>2023 Expenses</t>
  </si>
  <si>
    <t>Police Service - Online Record Check</t>
  </si>
  <si>
    <t>Jan. 25, 2023</t>
  </si>
  <si>
    <t>Supplies for Community Event</t>
  </si>
  <si>
    <t>Jan. 31, 2023</t>
  </si>
  <si>
    <t>Raptors 905 vs Maine Celtics Game</t>
  </si>
  <si>
    <t>Feb. 6, 2021</t>
  </si>
  <si>
    <t>Business Lunch Meeting</t>
  </si>
  <si>
    <t>Feb. 15, 2023</t>
  </si>
  <si>
    <t>Refreshments with Residents @ Paramount for Steelheads Game</t>
  </si>
  <si>
    <t>Feb. 17, 2023</t>
  </si>
  <si>
    <t>Sponsorship - Rotary Club of Mississauga/Mississauga Campl Enterprises</t>
  </si>
  <si>
    <t>Apr. 17, 2023</t>
  </si>
  <si>
    <t>Ticket - 2023 MBOT Business Awards of Excellence</t>
  </si>
  <si>
    <t>Apr. 27, 2023</t>
  </si>
  <si>
    <t>May 1 - Jun. 1, 2023</t>
  </si>
  <si>
    <t>Clown for Community BBQ Event</t>
  </si>
  <si>
    <t>May 24, 2023</t>
  </si>
  <si>
    <t>FCM Annual Conference and Trade Show (Toronto, ON)</t>
  </si>
  <si>
    <t>May 25 - 28, 2023</t>
  </si>
  <si>
    <t>51st Bread and Honey Festival</t>
  </si>
  <si>
    <t>Jun. 3 &amp; 4, 2023</t>
  </si>
  <si>
    <t>Picnic Table Rental - Arraial a Portuguesa Event</t>
  </si>
  <si>
    <t>Jun. 6, 2023</t>
  </si>
  <si>
    <t>Sponsorship - Kendellhurst Academy</t>
  </si>
  <si>
    <t>Jun. 6 &amp; 14, 2023</t>
  </si>
  <si>
    <t>Sponsorship - School of Rock - Community BBQ</t>
  </si>
  <si>
    <t>Jun. 14, 2023</t>
  </si>
  <si>
    <t>Sponsorship - Streetsville BIA - Canada Day</t>
  </si>
  <si>
    <t>Jun. 21, 2023</t>
  </si>
  <si>
    <t>Face painting for Community BBQ Event</t>
  </si>
  <si>
    <t>Jun. 24, 2023</t>
  </si>
  <si>
    <t>Sponsorship - 2nd York Re-enactment Community BBQ</t>
  </si>
  <si>
    <t>Food for Community BBQ Event</t>
  </si>
  <si>
    <t>Jun. 28, 2023</t>
  </si>
  <si>
    <t>Tickets - Rotary Meadowvale Wine &amp; Cheese Fundraiser</t>
  </si>
  <si>
    <t>Jul. 31, 2023</t>
  </si>
  <si>
    <t>Tickets - 2023 Serving with Pride Gala</t>
  </si>
  <si>
    <t>Aug. 8, 2023</t>
  </si>
  <si>
    <t xml:space="preserve">Food for BBQ - Peel Seniors Housing Building </t>
  </si>
  <si>
    <t>Aug. 10, 2023</t>
  </si>
  <si>
    <t>AMO AGM &amp; Annual Conference (London, ON)</t>
  </si>
  <si>
    <t>Aug. 20 - 23, 2023</t>
  </si>
  <si>
    <t>Ticket - MBOT Event</t>
  </si>
  <si>
    <t>Aug. 22, 2023</t>
  </si>
  <si>
    <t>Printing and Postage for Various Town Hall Meeting Posters</t>
  </si>
  <si>
    <t>Aug. 31, 2023</t>
  </si>
  <si>
    <t>Sponsorship and Donation to Various Events</t>
  </si>
  <si>
    <t>Sponsorship - Heart House Hospice</t>
  </si>
  <si>
    <t>Sep. 11, 2023</t>
  </si>
  <si>
    <t>Tickets - Trillium Diwali Gala</t>
  </si>
  <si>
    <t>Sep. 11. 2023</t>
  </si>
  <si>
    <t>Ticket - Indwell Hope and Homes Social</t>
  </si>
  <si>
    <t>Sep. 14, 2023</t>
  </si>
  <si>
    <t>Portolet Charge for Community BBQ</t>
  </si>
  <si>
    <t>Sep. 19, 2023</t>
  </si>
  <si>
    <t>Sep. 20, 2023</t>
  </si>
  <si>
    <t>Picnic Table Rental - Peel Regional Police Event</t>
  </si>
  <si>
    <t>Oct. 2, 2023</t>
  </si>
  <si>
    <t>Ticket - Credit Valley Conservation Gala</t>
  </si>
  <si>
    <t>Oct. 12, 2023</t>
  </si>
  <si>
    <t>Tickets - Safe City Crime Prevention Conference</t>
  </si>
  <si>
    <t>Oct. 27, 2023</t>
  </si>
  <si>
    <t>Refreshments for Onsite Visit with Waste Management Staff</t>
  </si>
  <si>
    <t>Oct. 31, 2023</t>
  </si>
  <si>
    <t>Ticket - MBOT Fireside Chat Event</t>
  </si>
  <si>
    <t>Nov. 3, 2023</t>
  </si>
  <si>
    <t>Office Supplies</t>
  </si>
  <si>
    <t>Nov. 9, 2023</t>
  </si>
  <si>
    <t>MBOT Event Ticket - Conversation with Hon. Anita Anand</t>
  </si>
  <si>
    <t>Nov. 14, 2023</t>
  </si>
  <si>
    <t>MBOT Event Ticket - Conversation with Hon. Rechie Valdez</t>
  </si>
  <si>
    <t>Nov. 29, 2023</t>
  </si>
  <si>
    <t>Ticket - MACsquerade Glam Ball</t>
  </si>
  <si>
    <t>Nov. 30, 2023</t>
  </si>
  <si>
    <t>Dec. 1, 2023</t>
  </si>
  <si>
    <t>Ticket - Mississauga Symphony Orchestra</t>
  </si>
  <si>
    <t>Dec. 16, 2023</t>
  </si>
  <si>
    <t>Donation - Rainbow Sauga Alliance Merry Mingle Holiday Social</t>
  </si>
  <si>
    <t>Dec. 17, 2023</t>
  </si>
  <si>
    <t>2024 Expenses</t>
  </si>
  <si>
    <t>AMO AGM &amp; Annual Conference Hotel (Ottawa, ON)</t>
  </si>
  <si>
    <t>Aug. 18 - 21, 2024</t>
  </si>
  <si>
    <t>Picnic Table Rental - Peel Police Event</t>
  </si>
  <si>
    <t>Sep. 26, 2024</t>
  </si>
  <si>
    <t>2025 Expenses</t>
  </si>
  <si>
    <t>AMO AGM &amp; Annual Conference (Ottawa, ON)</t>
  </si>
  <si>
    <t>Aug. 17 - 20, 2025</t>
  </si>
  <si>
    <t>2026 Expenses</t>
  </si>
  <si>
    <t>Term To Date Expenses for November 17, 2022 to November 30, 2026</t>
  </si>
  <si>
    <t>2023 Regional Newsletter*</t>
  </si>
  <si>
    <t>2024 Regional Newsletter*</t>
  </si>
  <si>
    <t>*Relates to newsletter expenses covered through Regional Corporate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</si>
</sst>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.00_);\(0.00\)"/>
    <numFmt numFmtId="166" formatCode="_(* #,##0.00_);_(* \(#,##0.00\);_(* &quot;-&quot;??_);_(@_)"/>
    <numFmt numFmtId="167" formatCode="mmmm\ d\,\ yyyy"/>
  </numFmts>
  <fonts count="7" x14ac:knownFonts="1">
    <font>
      <sz val="10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164" fontId="6" fillId="0" borderId="0" xfId="2" applyFont="1"/>
    <xf numFmtId="165" fontId="5" fillId="0" borderId="0" xfId="0" applyNumberFormat="1" applyFont="1"/>
    <xf numFmtId="0" fontId="6" fillId="0" borderId="0" xfId="0" applyFont="1"/>
    <xf numFmtId="0" fontId="5" fillId="0" borderId="0" xfId="0" quotePrefix="1" applyFont="1"/>
    <xf numFmtId="164" fontId="5" fillId="0" borderId="0" xfId="2" applyFont="1"/>
    <xf numFmtId="166" fontId="5" fillId="0" borderId="0" xfId="1" applyFont="1"/>
    <xf numFmtId="164" fontId="5" fillId="0" borderId="0" xfId="2" applyFont="1" applyBorder="1"/>
    <xf numFmtId="164" fontId="0" fillId="0" borderId="0" xfId="0" applyNumberFormat="1"/>
    <xf numFmtId="0" fontId="5" fillId="0" borderId="0" xfId="3" applyFont="1"/>
    <xf numFmtId="15" fontId="5" fillId="0" borderId="0" xfId="0" quotePrefix="1" applyNumberFormat="1" applyFont="1"/>
    <xf numFmtId="164" fontId="5" fillId="0" borderId="1" xfId="2" applyFont="1" applyBorder="1"/>
    <xf numFmtId="0" fontId="3" fillId="0" borderId="0" xfId="0" applyFont="1"/>
    <xf numFmtId="167" fontId="3" fillId="0" borderId="0" xfId="0" applyNumberFormat="1" applyFont="1"/>
    <xf numFmtId="164" fontId="5" fillId="0" borderId="1" xfId="0" applyNumberFormat="1" applyFont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6" fontId="5" fillId="0" borderId="0" xfId="1" applyFont="1" applyFill="1" applyBorder="1"/>
    <xf numFmtId="0" fontId="6" fillId="0" borderId="0" xfId="0" applyFont="1" applyAlignment="1">
      <alignment horizontal="left"/>
    </xf>
    <xf numFmtId="164" fontId="5" fillId="0" borderId="2" xfId="2" applyFont="1" applyBorder="1"/>
    <xf numFmtId="167" fontId="6" fillId="0" borderId="0" xfId="0" applyNumberFormat="1" applyFont="1" applyAlignment="1">
      <alignment horizontal="right"/>
    </xf>
    <xf numFmtId="164" fontId="6" fillId="0" borderId="3" xfId="2" applyFont="1" applyBorder="1"/>
    <xf numFmtId="164" fontId="6" fillId="0" borderId="0" xfId="2" applyFont="1" applyBorder="1"/>
    <xf numFmtId="0" fontId="5" fillId="0" borderId="4" xfId="0" applyFont="1" applyBorder="1"/>
    <xf numFmtId="0" fontId="6" fillId="0" borderId="4" xfId="0" applyFont="1" applyBorder="1"/>
    <xf numFmtId="164" fontId="6" fillId="0" borderId="4" xfId="2" applyFont="1" applyBorder="1"/>
    <xf numFmtId="166" fontId="6" fillId="0" borderId="0" xfId="1" applyFont="1" applyBorder="1"/>
    <xf numFmtId="0" fontId="1" fillId="0" borderId="0" xfId="3"/>
    <xf numFmtId="164" fontId="5" fillId="0" borderId="4" xfId="2" applyFont="1" applyBorder="1"/>
    <xf numFmtId="0" fontId="0" fillId="0" borderId="4" xfId="0" applyBorder="1"/>
    <xf numFmtId="0" fontId="2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14E63B8C-1059-44D8-BD70-C14A29926A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2" name="Picture 1" descr="ROP-email">
          <a:extLst>
            <a:ext uri="{FF2B5EF4-FFF2-40B4-BE49-F238E27FC236}">
              <a16:creationId xmlns:a16="http://schemas.microsoft.com/office/drawing/2014/main" id="{9F417A79-8208-4121-92E8-A6C3EEECC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" y="15240"/>
          <a:ext cx="152971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Butt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Butt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Statement%20Footer\statement%20footer.xls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Statement%20Footer\statement%20footer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Newsletter\2023\2023%20Newsletters%20to%20December%2031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Newsletter\2023\2023%20Newsletters%20to%20December%2031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Newsletter\2024\2024%20Newsletters%20to%20December%2031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Newsletter\2024\2024%20Newsletters%20to%20December%20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s"/>
      <sheetName val="Year 1 Term Sum"/>
      <sheetName val="Year 1 Events"/>
      <sheetName val="Extra Events full term"/>
    </sheetNames>
    <sheetDataSet>
      <sheetData sheetId="0">
        <row r="6">
          <cell r="B6" t="str">
            <v>BUTT, BRAD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9">
          <cell r="A9" t="str">
            <v>Remaining Allowance for the term ending November 30, 2026 as of March 31, 2025</v>
          </cell>
        </row>
        <row r="10">
          <cell r="A10" t="str">
            <v>For the period November 17, 2022 to March 31, 2025</v>
          </cell>
        </row>
        <row r="38">
          <cell r="D38">
            <v>28030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Newsletter December 31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11">
          <cell r="L11">
            <v>16103.74</v>
          </cell>
        </row>
        <row r="12">
          <cell r="L12">
            <v>8783.8985580000008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Newsletter December 31"/>
      <sheetName val="2024 Dec Transaction Detail"/>
      <sheetName val="2024 Sep Transaction Detail"/>
      <sheetName val="2024 June Transaction Detail"/>
      <sheetName val="2024 March Transaction Detail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12">
          <cell r="L12">
            <v>8168.9969720000017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086DD-910F-43FD-A422-0C83975AD273}">
  <sheetPr>
    <tabColor rgb="FFFF0000"/>
    <pageSetUpPr fitToPage="1"/>
  </sheetPr>
  <dimension ref="A1:I78"/>
  <sheetViews>
    <sheetView showZeros="0" tabSelected="1" zoomScale="85" zoomScaleNormal="85" workbookViewId="0">
      <selection activeCell="A14" sqref="A14"/>
    </sheetView>
  </sheetViews>
  <sheetFormatPr defaultRowHeight="13.2" x14ac:dyDescent="0.25"/>
  <cols>
    <col min="1" max="1" width="19.33203125" customWidth="1"/>
    <col min="2" max="2" width="57.109375" customWidth="1"/>
    <col min="3" max="3" width="19.77734375" customWidth="1"/>
    <col min="4" max="4" width="1.5546875" customWidth="1"/>
    <col min="5" max="5" width="14.77734375" customWidth="1"/>
    <col min="6" max="6" width="16.109375" bestFit="1" customWidth="1"/>
    <col min="7" max="7" width="15.21875" hidden="1" customWidth="1"/>
    <col min="9" max="9" width="10.21875" bestFit="1" customWidth="1"/>
  </cols>
  <sheetData>
    <row r="1" spans="1:9" s="1" customFormat="1" ht="75" customHeight="1" x14ac:dyDescent="0.35">
      <c r="A1" s="33" t="s">
        <v>0</v>
      </c>
      <c r="B1" s="33"/>
      <c r="C1" s="33"/>
      <c r="D1" s="33"/>
      <c r="E1" s="33"/>
      <c r="F1" s="33"/>
      <c r="G1" s="33"/>
    </row>
    <row r="3" spans="1:9" ht="15.6" x14ac:dyDescent="0.3">
      <c r="A3" s="34" t="str">
        <f>[1]Variables!B6</f>
        <v>BUTT, BRAD</v>
      </c>
      <c r="B3" s="35"/>
      <c r="C3" s="35"/>
      <c r="D3" s="35"/>
      <c r="E3" s="35"/>
      <c r="F3" s="35"/>
      <c r="G3" s="35"/>
    </row>
    <row r="5" spans="1:9" ht="15.75" customHeight="1" x14ac:dyDescent="0.3">
      <c r="A5" s="35" t="str">
        <f>[2]Sheet1!$A$10</f>
        <v>For the period November 17, 2022 to March 31, 2025</v>
      </c>
      <c r="B5" s="35"/>
      <c r="C5" s="35"/>
      <c r="D5" s="35"/>
      <c r="E5" s="35"/>
      <c r="F5" s="35"/>
    </row>
    <row r="7" spans="1:9" ht="13.8" x14ac:dyDescent="0.25">
      <c r="A7" s="2" t="s">
        <v>1</v>
      </c>
      <c r="B7" s="3"/>
      <c r="C7" s="3"/>
      <c r="D7" s="3"/>
      <c r="E7" s="3"/>
      <c r="F7" s="4">
        <f>[2]Sheet1!$D$38</f>
        <v>28030</v>
      </c>
    </row>
    <row r="8" spans="1:9" ht="13.8" x14ac:dyDescent="0.25">
      <c r="A8" s="3"/>
      <c r="B8" s="3"/>
      <c r="C8" s="3"/>
      <c r="D8" s="3"/>
      <c r="E8" s="3"/>
      <c r="F8" s="3"/>
      <c r="G8" s="5"/>
    </row>
    <row r="9" spans="1:9" ht="13.8" x14ac:dyDescent="0.25">
      <c r="A9" s="6" t="s">
        <v>2</v>
      </c>
      <c r="B9" s="3"/>
      <c r="C9" s="3"/>
      <c r="D9" s="3"/>
      <c r="E9" s="3"/>
      <c r="F9" s="3">
        <v>0</v>
      </c>
      <c r="G9" s="5"/>
    </row>
    <row r="10" spans="1:9" ht="13.8" x14ac:dyDescent="0.25">
      <c r="A10" s="6"/>
      <c r="B10" s="3"/>
      <c r="C10" s="3"/>
      <c r="D10" s="3"/>
      <c r="E10" s="3"/>
      <c r="F10" s="3"/>
      <c r="G10" s="5"/>
    </row>
    <row r="11" spans="1:9" ht="13.8" x14ac:dyDescent="0.25">
      <c r="A11" s="6" t="s">
        <v>3</v>
      </c>
      <c r="B11" s="3"/>
      <c r="C11" s="3"/>
      <c r="D11" s="3"/>
      <c r="E11" s="3"/>
      <c r="F11" s="3"/>
      <c r="G11" s="5"/>
    </row>
    <row r="12" spans="1:9" ht="13.8" x14ac:dyDescent="0.25">
      <c r="A12" s="3" t="s">
        <v>4</v>
      </c>
      <c r="B12" s="3"/>
      <c r="C12" s="7" t="s">
        <v>5</v>
      </c>
      <c r="D12" s="3"/>
      <c r="E12" s="8">
        <v>35</v>
      </c>
      <c r="F12" s="3"/>
      <c r="G12" s="5"/>
    </row>
    <row r="13" spans="1:9" ht="13.8" x14ac:dyDescent="0.25">
      <c r="A13" s="3" t="s">
        <v>6</v>
      </c>
      <c r="B13" s="3"/>
      <c r="C13" s="7" t="s">
        <v>7</v>
      </c>
      <c r="D13" s="3"/>
      <c r="E13" s="9">
        <v>1606.21</v>
      </c>
      <c r="F13" s="3"/>
      <c r="G13" s="5"/>
    </row>
    <row r="14" spans="1:9" ht="13.8" x14ac:dyDescent="0.25">
      <c r="A14" s="3" t="s">
        <v>8</v>
      </c>
      <c r="B14" s="3"/>
      <c r="C14" s="7" t="s">
        <v>9</v>
      </c>
      <c r="D14" s="3"/>
      <c r="E14" s="9">
        <v>613.72</v>
      </c>
      <c r="F14" s="10"/>
      <c r="G14" s="5"/>
      <c r="H14" s="11"/>
      <c r="I14" s="11"/>
    </row>
    <row r="15" spans="1:9" ht="13.8" x14ac:dyDescent="0.25">
      <c r="A15" s="3" t="s">
        <v>10</v>
      </c>
      <c r="B15" s="3"/>
      <c r="C15" s="7" t="s">
        <v>11</v>
      </c>
      <c r="D15" s="3"/>
      <c r="E15" s="9">
        <v>85.1</v>
      </c>
      <c r="F15" s="10"/>
      <c r="G15" s="5"/>
      <c r="H15" s="11"/>
      <c r="I15" s="11"/>
    </row>
    <row r="16" spans="1:9" ht="13.8" x14ac:dyDescent="0.25">
      <c r="A16" s="3" t="s">
        <v>12</v>
      </c>
      <c r="B16" s="3"/>
      <c r="C16" s="3" t="s">
        <v>13</v>
      </c>
      <c r="D16" s="3"/>
      <c r="E16" s="9">
        <v>725.31</v>
      </c>
      <c r="F16" s="10"/>
      <c r="G16" s="5"/>
      <c r="H16" s="11"/>
      <c r="I16" s="11"/>
    </row>
    <row r="17" spans="1:9" ht="13.8" x14ac:dyDescent="0.25">
      <c r="A17" s="3" t="s">
        <v>14</v>
      </c>
      <c r="B17" s="3"/>
      <c r="C17" s="3" t="s">
        <v>15</v>
      </c>
      <c r="D17" s="3"/>
      <c r="E17" s="9">
        <v>100</v>
      </c>
      <c r="F17" s="10"/>
      <c r="G17" s="5"/>
      <c r="H17" s="11"/>
      <c r="I17" s="11"/>
    </row>
    <row r="18" spans="1:9" ht="13.8" x14ac:dyDescent="0.25">
      <c r="A18" s="3" t="s">
        <v>16</v>
      </c>
      <c r="B18" s="3"/>
      <c r="C18" s="3" t="s">
        <v>17</v>
      </c>
      <c r="D18" s="3"/>
      <c r="E18" s="9">
        <v>169.18</v>
      </c>
      <c r="F18" s="10"/>
      <c r="G18" s="5"/>
      <c r="H18" s="11"/>
      <c r="I18" s="11"/>
    </row>
    <row r="19" spans="1:9" ht="13.8" x14ac:dyDescent="0.25">
      <c r="A19" s="3" t="s">
        <v>10</v>
      </c>
      <c r="B19" s="3"/>
      <c r="C19" s="7" t="s">
        <v>18</v>
      </c>
      <c r="D19" s="3"/>
      <c r="E19" s="9">
        <f>129.96+43.05+68.03+40.66+112.14</f>
        <v>393.84</v>
      </c>
      <c r="F19" s="10"/>
      <c r="G19" s="5"/>
      <c r="H19" s="11"/>
      <c r="I19" s="11"/>
    </row>
    <row r="20" spans="1:9" ht="13.8" x14ac:dyDescent="0.25">
      <c r="A20" s="3" t="s">
        <v>19</v>
      </c>
      <c r="B20" s="3"/>
      <c r="C20" s="7" t="s">
        <v>20</v>
      </c>
      <c r="D20" s="3"/>
      <c r="E20" s="9">
        <v>290.02</v>
      </c>
      <c r="F20" s="10"/>
      <c r="G20" s="5"/>
      <c r="H20" s="11"/>
      <c r="I20" s="11"/>
    </row>
    <row r="21" spans="1:9" ht="13.8" x14ac:dyDescent="0.25">
      <c r="A21" s="12" t="s">
        <v>21</v>
      </c>
      <c r="B21" s="3"/>
      <c r="C21" s="7" t="s">
        <v>22</v>
      </c>
      <c r="D21" s="3"/>
      <c r="E21" s="9">
        <v>1015.06</v>
      </c>
      <c r="F21" s="10"/>
      <c r="G21" s="5"/>
      <c r="H21" s="11"/>
      <c r="I21" s="11"/>
    </row>
    <row r="22" spans="1:9" ht="13.8" x14ac:dyDescent="0.25">
      <c r="A22" s="12" t="s">
        <v>23</v>
      </c>
      <c r="B22" s="3"/>
      <c r="C22" s="7" t="s">
        <v>24</v>
      </c>
      <c r="D22" s="3"/>
      <c r="E22" s="9">
        <v>517</v>
      </c>
      <c r="F22" s="10"/>
      <c r="G22" s="5"/>
      <c r="H22" s="11"/>
      <c r="I22" s="11"/>
    </row>
    <row r="23" spans="1:9" ht="13.8" x14ac:dyDescent="0.25">
      <c r="A23" s="12" t="s">
        <v>25</v>
      </c>
      <c r="B23" s="3"/>
      <c r="C23" s="7" t="s">
        <v>26</v>
      </c>
      <c r="D23" s="3"/>
      <c r="E23" s="9">
        <v>278.83999999999997</v>
      </c>
      <c r="F23" s="10"/>
      <c r="G23" s="5"/>
      <c r="H23" s="11"/>
      <c r="I23" s="11"/>
    </row>
    <row r="24" spans="1:9" ht="13.8" x14ac:dyDescent="0.25">
      <c r="A24" s="12" t="s">
        <v>27</v>
      </c>
      <c r="B24" s="3"/>
      <c r="C24" s="7" t="s">
        <v>28</v>
      </c>
      <c r="D24" s="3"/>
      <c r="E24" s="9">
        <f>317.25+195.12</f>
        <v>512.37</v>
      </c>
      <c r="F24" s="10"/>
      <c r="G24" s="5"/>
      <c r="H24" s="11"/>
      <c r="I24" s="11"/>
    </row>
    <row r="25" spans="1:9" ht="13.8" x14ac:dyDescent="0.25">
      <c r="A25" s="12" t="s">
        <v>29</v>
      </c>
      <c r="B25" s="3"/>
      <c r="C25" s="7" t="s">
        <v>30</v>
      </c>
      <c r="D25" s="3"/>
      <c r="E25" s="9">
        <v>350</v>
      </c>
      <c r="F25" s="10"/>
      <c r="G25" s="5"/>
      <c r="H25" s="11"/>
      <c r="I25" s="11"/>
    </row>
    <row r="26" spans="1:9" ht="13.8" x14ac:dyDescent="0.25">
      <c r="A26" s="3" t="s">
        <v>31</v>
      </c>
      <c r="C26" s="7" t="s">
        <v>32</v>
      </c>
      <c r="D26" s="3"/>
      <c r="E26" s="9">
        <v>500</v>
      </c>
      <c r="F26" s="3"/>
      <c r="G26" s="5"/>
    </row>
    <row r="27" spans="1:9" ht="13.8" x14ac:dyDescent="0.25">
      <c r="A27" s="12" t="s">
        <v>33</v>
      </c>
      <c r="B27" s="3"/>
      <c r="C27" s="7" t="s">
        <v>34</v>
      </c>
      <c r="D27" s="3"/>
      <c r="E27" s="9">
        <v>275</v>
      </c>
      <c r="F27" s="10"/>
      <c r="G27" s="5"/>
      <c r="H27" s="11"/>
      <c r="I27" s="11"/>
    </row>
    <row r="28" spans="1:9" ht="13.8" x14ac:dyDescent="0.25">
      <c r="A28" s="12" t="s">
        <v>35</v>
      </c>
      <c r="B28" s="3"/>
      <c r="C28" s="7" t="s">
        <v>34</v>
      </c>
      <c r="D28" s="3"/>
      <c r="E28" s="9">
        <v>500</v>
      </c>
      <c r="F28" s="10"/>
      <c r="G28" s="5"/>
      <c r="H28" s="11"/>
      <c r="I28" s="11"/>
    </row>
    <row r="29" spans="1:9" ht="13.8" x14ac:dyDescent="0.25">
      <c r="A29" s="12" t="s">
        <v>36</v>
      </c>
      <c r="B29" s="3"/>
      <c r="C29" s="7" t="s">
        <v>37</v>
      </c>
      <c r="D29" s="3"/>
      <c r="E29" s="9">
        <v>483.28</v>
      </c>
      <c r="F29" s="10"/>
      <c r="G29" s="5"/>
      <c r="H29" s="11"/>
      <c r="I29" s="11"/>
    </row>
    <row r="30" spans="1:9" ht="13.8" x14ac:dyDescent="0.25">
      <c r="A30" s="12" t="s">
        <v>38</v>
      </c>
      <c r="B30" s="3"/>
      <c r="C30" s="7" t="s">
        <v>39</v>
      </c>
      <c r="D30" s="3"/>
      <c r="E30" s="9">
        <v>136.1</v>
      </c>
      <c r="F30" s="10"/>
      <c r="G30" s="5"/>
      <c r="H30" s="11"/>
      <c r="I30" s="11"/>
    </row>
    <row r="31" spans="1:9" ht="13.8" x14ac:dyDescent="0.25">
      <c r="A31" s="12" t="s">
        <v>40</v>
      </c>
      <c r="B31" s="3"/>
      <c r="C31" s="7" t="s">
        <v>41</v>
      </c>
      <c r="D31" s="3"/>
      <c r="E31" s="9">
        <v>299.43</v>
      </c>
      <c r="F31" s="10"/>
      <c r="G31" s="5"/>
      <c r="H31" s="11"/>
      <c r="I31" s="11"/>
    </row>
    <row r="32" spans="1:9" ht="13.8" x14ac:dyDescent="0.25">
      <c r="A32" s="12" t="s">
        <v>42</v>
      </c>
      <c r="B32" s="3"/>
      <c r="C32" s="7" t="s">
        <v>43</v>
      </c>
      <c r="D32" s="3"/>
      <c r="E32" s="9">
        <v>289.64999999999998</v>
      </c>
      <c r="F32" s="10"/>
      <c r="G32" s="5"/>
      <c r="H32" s="11"/>
      <c r="I32" s="11"/>
    </row>
    <row r="33" spans="1:7" ht="13.8" x14ac:dyDescent="0.25">
      <c r="A33" s="3" t="s">
        <v>44</v>
      </c>
      <c r="C33" s="7" t="s">
        <v>45</v>
      </c>
      <c r="D33" s="3"/>
      <c r="E33" s="9">
        <f>840.76+518.22</f>
        <v>1358.98</v>
      </c>
      <c r="F33" s="3"/>
      <c r="G33" s="5"/>
    </row>
    <row r="34" spans="1:7" ht="13.8" x14ac:dyDescent="0.25">
      <c r="A34" s="3" t="s">
        <v>46</v>
      </c>
      <c r="C34" s="7" t="s">
        <v>47</v>
      </c>
      <c r="D34" s="3"/>
      <c r="E34" s="9">
        <v>25.64</v>
      </c>
      <c r="F34" s="3"/>
      <c r="G34" s="5"/>
    </row>
    <row r="35" spans="1:7" ht="13.8" x14ac:dyDescent="0.25">
      <c r="A35" s="3" t="s">
        <v>48</v>
      </c>
      <c r="C35" s="7" t="s">
        <v>49</v>
      </c>
      <c r="D35" s="3"/>
      <c r="E35" s="9">
        <f>3507.08+3978.61</f>
        <v>7485.6900000000005</v>
      </c>
      <c r="F35" s="3"/>
      <c r="G35" s="5"/>
    </row>
    <row r="36" spans="1:7" ht="13.8" x14ac:dyDescent="0.25">
      <c r="A36" s="3" t="s">
        <v>50</v>
      </c>
      <c r="C36" s="7" t="s">
        <v>49</v>
      </c>
      <c r="D36" s="3"/>
      <c r="E36" s="9">
        <v>3008.32</v>
      </c>
      <c r="F36" s="3"/>
      <c r="G36" s="5"/>
    </row>
    <row r="37" spans="1:7" ht="13.8" x14ac:dyDescent="0.25">
      <c r="A37" s="3" t="s">
        <v>51</v>
      </c>
      <c r="C37" s="13" t="s">
        <v>52</v>
      </c>
      <c r="D37" s="3"/>
      <c r="E37" s="9">
        <v>500</v>
      </c>
      <c r="F37" s="3"/>
      <c r="G37" s="5"/>
    </row>
    <row r="38" spans="1:7" ht="13.8" x14ac:dyDescent="0.25">
      <c r="A38" s="3" t="s">
        <v>53</v>
      </c>
      <c r="C38" s="7" t="s">
        <v>54</v>
      </c>
      <c r="D38" s="3"/>
      <c r="E38" s="9">
        <v>700</v>
      </c>
      <c r="F38" s="3"/>
      <c r="G38" s="5"/>
    </row>
    <row r="39" spans="1:7" ht="13.8" x14ac:dyDescent="0.25">
      <c r="A39" s="3" t="s">
        <v>55</v>
      </c>
      <c r="C39" s="7" t="s">
        <v>56</v>
      </c>
      <c r="D39" s="3"/>
      <c r="E39" s="9">
        <v>22.68</v>
      </c>
      <c r="F39" s="3"/>
      <c r="G39" s="5"/>
    </row>
    <row r="40" spans="1:7" ht="13.8" x14ac:dyDescent="0.25">
      <c r="A40" s="3" t="s">
        <v>57</v>
      </c>
      <c r="C40" s="7" t="s">
        <v>58</v>
      </c>
      <c r="D40" s="3"/>
      <c r="E40" s="9">
        <v>254.4</v>
      </c>
      <c r="F40" s="3"/>
      <c r="G40" s="5"/>
    </row>
    <row r="41" spans="1:7" ht="13.8" x14ac:dyDescent="0.25">
      <c r="A41" s="3" t="s">
        <v>46</v>
      </c>
      <c r="C41" s="7" t="s">
        <v>59</v>
      </c>
      <c r="D41" s="3"/>
      <c r="E41" s="9">
        <v>61.52</v>
      </c>
      <c r="F41" s="3"/>
      <c r="G41" s="5"/>
    </row>
    <row r="42" spans="1:7" ht="13.8" x14ac:dyDescent="0.25">
      <c r="A42" s="3" t="s">
        <v>60</v>
      </c>
      <c r="C42" s="7" t="s">
        <v>59</v>
      </c>
      <c r="D42" s="3"/>
      <c r="E42" s="9">
        <v>246.76</v>
      </c>
      <c r="F42" s="3"/>
      <c r="G42" s="5"/>
    </row>
    <row r="43" spans="1:7" ht="13.8" x14ac:dyDescent="0.25">
      <c r="A43" s="3" t="s">
        <v>10</v>
      </c>
      <c r="C43" s="7" t="s">
        <v>61</v>
      </c>
      <c r="D43" s="3"/>
      <c r="E43" s="9">
        <v>77.2</v>
      </c>
      <c r="F43" s="3"/>
      <c r="G43" s="5"/>
    </row>
    <row r="44" spans="1:7" ht="13.8" x14ac:dyDescent="0.25">
      <c r="A44" s="3" t="s">
        <v>62</v>
      </c>
      <c r="C44" s="7" t="s">
        <v>63</v>
      </c>
      <c r="D44" s="3"/>
      <c r="E44" s="9">
        <v>250</v>
      </c>
      <c r="F44" s="3"/>
      <c r="G44" s="5"/>
    </row>
    <row r="45" spans="1:7" ht="13.8" x14ac:dyDescent="0.25">
      <c r="A45" s="3" t="s">
        <v>64</v>
      </c>
      <c r="C45" s="7" t="s">
        <v>65</v>
      </c>
      <c r="D45" s="3"/>
      <c r="E45" s="9">
        <v>200</v>
      </c>
      <c r="F45" s="3"/>
      <c r="G45" s="5"/>
    </row>
    <row r="46" spans="1:7" ht="13.8" x14ac:dyDescent="0.25">
      <c r="A46" s="3" t="s">
        <v>66</v>
      </c>
      <c r="C46" s="7" t="s">
        <v>67</v>
      </c>
      <c r="D46" s="3"/>
      <c r="E46" s="9">
        <v>30.31</v>
      </c>
      <c r="F46" s="3"/>
      <c r="G46" s="5"/>
    </row>
    <row r="47" spans="1:7" ht="13.8" x14ac:dyDescent="0.25">
      <c r="A47" s="3" t="s">
        <v>68</v>
      </c>
      <c r="C47" s="7" t="s">
        <v>69</v>
      </c>
      <c r="D47" s="3"/>
      <c r="E47" s="9">
        <v>71.77</v>
      </c>
      <c r="F47" s="3"/>
      <c r="G47" s="5"/>
    </row>
    <row r="48" spans="1:7" ht="13.8" x14ac:dyDescent="0.25">
      <c r="A48" s="3" t="s">
        <v>70</v>
      </c>
      <c r="C48" s="7" t="s">
        <v>71</v>
      </c>
      <c r="D48" s="3"/>
      <c r="E48" s="9">
        <v>180.13</v>
      </c>
      <c r="F48" s="3"/>
      <c r="G48" s="5"/>
    </row>
    <row r="49" spans="1:9" ht="13.8" x14ac:dyDescent="0.25">
      <c r="A49" s="3" t="s">
        <v>72</v>
      </c>
      <c r="C49" s="7" t="s">
        <v>73</v>
      </c>
      <c r="D49" s="3"/>
      <c r="E49" s="9">
        <v>60.59</v>
      </c>
      <c r="F49" s="3"/>
      <c r="G49" s="5"/>
    </row>
    <row r="50" spans="1:9" ht="13.8" x14ac:dyDescent="0.25">
      <c r="A50" s="3" t="s">
        <v>74</v>
      </c>
      <c r="C50" s="7" t="s">
        <v>75</v>
      </c>
      <c r="D50" s="3"/>
      <c r="E50" s="9">
        <v>60.59</v>
      </c>
      <c r="F50" s="3"/>
      <c r="G50" s="5"/>
    </row>
    <row r="51" spans="1:9" ht="13.8" x14ac:dyDescent="0.25">
      <c r="A51" s="3" t="s">
        <v>76</v>
      </c>
      <c r="C51" s="7" t="s">
        <v>77</v>
      </c>
      <c r="D51" s="3"/>
      <c r="E51" s="9">
        <v>170.33</v>
      </c>
      <c r="F51" s="3"/>
      <c r="G51" s="5"/>
    </row>
    <row r="52" spans="1:9" ht="13.8" x14ac:dyDescent="0.25">
      <c r="A52" s="3" t="s">
        <v>10</v>
      </c>
      <c r="C52" s="7" t="s">
        <v>78</v>
      </c>
      <c r="D52" s="3"/>
      <c r="E52" s="9">
        <v>84.27</v>
      </c>
      <c r="F52" s="3"/>
      <c r="G52" s="5"/>
    </row>
    <row r="53" spans="1:9" ht="13.8" x14ac:dyDescent="0.25">
      <c r="A53" s="3" t="s">
        <v>79</v>
      </c>
      <c r="C53" s="7" t="s">
        <v>80</v>
      </c>
      <c r="D53" s="3"/>
      <c r="E53" s="9">
        <v>44.68</v>
      </c>
      <c r="F53" s="3"/>
      <c r="G53" s="5"/>
    </row>
    <row r="54" spans="1:9" ht="13.8" x14ac:dyDescent="0.25">
      <c r="A54" s="3" t="s">
        <v>81</v>
      </c>
      <c r="C54" s="7" t="s">
        <v>82</v>
      </c>
      <c r="D54" s="3"/>
      <c r="E54" s="9">
        <v>100</v>
      </c>
      <c r="F54" s="3"/>
      <c r="G54" s="5"/>
    </row>
    <row r="55" spans="1:9" ht="13.8" x14ac:dyDescent="0.25">
      <c r="B55" s="3"/>
      <c r="C55" s="3"/>
      <c r="D55" s="3"/>
      <c r="E55" s="3"/>
      <c r="F55" s="14">
        <f>SUM(E12:E54)</f>
        <v>24168.970000000005</v>
      </c>
      <c r="G55" s="5"/>
      <c r="H55" s="11"/>
      <c r="I55" s="11"/>
    </row>
    <row r="56" spans="1:9" ht="13.8" x14ac:dyDescent="0.25">
      <c r="A56" s="3"/>
      <c r="B56" s="3"/>
      <c r="C56" s="3"/>
      <c r="D56" s="3"/>
      <c r="E56" s="3"/>
      <c r="F56" s="10"/>
      <c r="G56" s="5"/>
      <c r="H56" s="11"/>
      <c r="I56" s="11"/>
    </row>
    <row r="57" spans="1:9" ht="15.6" x14ac:dyDescent="0.3">
      <c r="A57" s="6" t="s">
        <v>83</v>
      </c>
      <c r="B57" s="15"/>
      <c r="C57" s="16"/>
      <c r="D57" s="3"/>
      <c r="E57" s="3"/>
      <c r="F57" s="3"/>
      <c r="G57" s="5"/>
    </row>
    <row r="58" spans="1:9" ht="13.8" x14ac:dyDescent="0.25">
      <c r="A58" s="12" t="s">
        <v>84</v>
      </c>
      <c r="B58" s="3"/>
      <c r="C58" s="7" t="s">
        <v>85</v>
      </c>
      <c r="D58" s="3"/>
      <c r="E58" s="8">
        <v>682.75</v>
      </c>
      <c r="F58" s="3"/>
      <c r="G58" s="5"/>
    </row>
    <row r="59" spans="1:9" ht="13.8" x14ac:dyDescent="0.25">
      <c r="A59" s="12" t="s">
        <v>86</v>
      </c>
      <c r="B59" s="3"/>
      <c r="C59" s="7" t="s">
        <v>87</v>
      </c>
      <c r="D59" s="3"/>
      <c r="E59" s="9">
        <v>181.04</v>
      </c>
      <c r="F59" s="3"/>
      <c r="G59" s="5"/>
    </row>
    <row r="60" spans="1:9" ht="13.8" x14ac:dyDescent="0.25">
      <c r="A60" s="12"/>
      <c r="B60" s="3"/>
      <c r="C60" s="7"/>
      <c r="D60" s="3"/>
      <c r="E60" s="9"/>
      <c r="F60" s="17">
        <f>SUM(E58:E59)</f>
        <v>863.79</v>
      </c>
      <c r="G60" s="5"/>
    </row>
    <row r="61" spans="1:9" ht="15.75" customHeight="1" x14ac:dyDescent="0.3">
      <c r="A61" s="3"/>
      <c r="B61" s="3"/>
      <c r="C61" s="3"/>
      <c r="D61" s="18"/>
      <c r="E61" s="19"/>
      <c r="F61" s="10"/>
      <c r="G61" s="5"/>
      <c r="I61" s="11"/>
    </row>
    <row r="62" spans="1:9" ht="15.75" customHeight="1" x14ac:dyDescent="0.3">
      <c r="A62" s="6" t="s">
        <v>88</v>
      </c>
      <c r="B62" s="15"/>
      <c r="C62" s="16"/>
      <c r="D62" s="3"/>
      <c r="E62" s="3"/>
      <c r="F62" s="3"/>
      <c r="G62" s="5"/>
      <c r="I62" s="11"/>
    </row>
    <row r="63" spans="1:9" ht="15.75" customHeight="1" x14ac:dyDescent="0.3">
      <c r="A63" s="12" t="s">
        <v>89</v>
      </c>
      <c r="C63" s="7" t="s">
        <v>90</v>
      </c>
      <c r="D63" s="18"/>
      <c r="E63" s="8">
        <v>922.78</v>
      </c>
      <c r="F63" s="3"/>
      <c r="G63" s="5"/>
      <c r="I63" s="11"/>
    </row>
    <row r="64" spans="1:9" ht="15.75" customHeight="1" x14ac:dyDescent="0.3">
      <c r="A64" s="6"/>
      <c r="B64" s="15"/>
      <c r="C64" s="16"/>
      <c r="D64" s="3"/>
      <c r="E64" s="3"/>
      <c r="F64" s="17">
        <f>SUM(E62:E63)</f>
        <v>922.78</v>
      </c>
      <c r="G64" s="5"/>
      <c r="I64" s="11"/>
    </row>
    <row r="65" spans="1:9" ht="15.75" customHeight="1" x14ac:dyDescent="0.3">
      <c r="D65" s="18"/>
      <c r="E65" s="20"/>
      <c r="F65" s="10"/>
      <c r="G65" s="5"/>
      <c r="I65" s="11"/>
    </row>
    <row r="66" spans="1:9" ht="15.75" customHeight="1" x14ac:dyDescent="0.3">
      <c r="A66" s="6" t="s">
        <v>91</v>
      </c>
      <c r="D66" s="18"/>
      <c r="E66" s="20"/>
      <c r="F66" s="10"/>
      <c r="G66" s="5"/>
      <c r="I66" s="11"/>
    </row>
    <row r="67" spans="1:9" ht="15.75" customHeight="1" x14ac:dyDescent="0.3">
      <c r="A67" s="3"/>
      <c r="B67" s="3"/>
      <c r="C67" s="3"/>
      <c r="D67" s="18"/>
      <c r="E67" s="19"/>
      <c r="F67" s="10"/>
      <c r="G67" s="5"/>
      <c r="I67" s="11"/>
    </row>
    <row r="68" spans="1:9" ht="15.75" customHeight="1" x14ac:dyDescent="0.25">
      <c r="A68" s="21" t="s">
        <v>92</v>
      </c>
      <c r="B68" s="3"/>
      <c r="C68" s="3"/>
      <c r="E68" s="19"/>
      <c r="F68" s="22">
        <f>SUM(F55:F66)</f>
        <v>25955.540000000005</v>
      </c>
    </row>
    <row r="69" spans="1:9" ht="15.75" customHeight="1" x14ac:dyDescent="0.25">
      <c r="A69" s="3"/>
      <c r="B69" s="3"/>
      <c r="C69" s="3"/>
      <c r="D69" s="3"/>
      <c r="E69" s="3"/>
      <c r="F69" s="5"/>
    </row>
    <row r="70" spans="1:9" ht="15.75" customHeight="1" thickBot="1" x14ac:dyDescent="0.3">
      <c r="A70" s="6" t="str">
        <f>[2]Sheet1!$A$9</f>
        <v>Remaining Allowance for the term ending November 30, 2026 as of March 31, 2025</v>
      </c>
      <c r="B70" s="3"/>
      <c r="D70" s="19"/>
      <c r="E70" s="23"/>
      <c r="F70" s="24">
        <f>SUM(F7-F68)</f>
        <v>2074.4599999999955</v>
      </c>
    </row>
    <row r="71" spans="1:9" ht="14.4" thickTop="1" x14ac:dyDescent="0.25">
      <c r="A71" s="3"/>
      <c r="B71" s="3"/>
      <c r="C71" s="6"/>
      <c r="D71" s="6"/>
      <c r="E71" s="6"/>
      <c r="F71" s="6"/>
      <c r="G71" s="25"/>
    </row>
    <row r="72" spans="1:9" ht="14.4" thickBot="1" x14ac:dyDescent="0.3">
      <c r="A72" s="26"/>
      <c r="B72" s="26"/>
      <c r="C72" s="27"/>
      <c r="D72" s="27"/>
      <c r="E72" s="27"/>
      <c r="F72" s="27"/>
      <c r="G72" s="28"/>
    </row>
    <row r="73" spans="1:9" ht="13.8" x14ac:dyDescent="0.25">
      <c r="A73" s="3"/>
      <c r="B73" s="3"/>
      <c r="C73" s="6"/>
      <c r="D73" s="6"/>
      <c r="E73" s="6"/>
      <c r="F73" s="6"/>
      <c r="G73" s="25"/>
    </row>
    <row r="74" spans="1:9" ht="13.8" x14ac:dyDescent="0.25">
      <c r="A74" s="3" t="s">
        <v>93</v>
      </c>
      <c r="B74" s="3"/>
      <c r="C74" s="6"/>
      <c r="D74" s="6"/>
      <c r="E74" s="6"/>
      <c r="F74" s="10">
        <f>'[3]2023 Newsletter December 31'!$L$12</f>
        <v>8783.8985580000008</v>
      </c>
      <c r="G74" s="25"/>
    </row>
    <row r="75" spans="1:9" ht="13.8" x14ac:dyDescent="0.25">
      <c r="A75" s="3" t="s">
        <v>94</v>
      </c>
      <c r="B75" s="3"/>
      <c r="C75" s="6"/>
      <c r="D75" s="6"/>
      <c r="E75" s="6"/>
      <c r="F75" s="10">
        <f>'[4]2024 Newsletter December 31'!$L$12</f>
        <v>8168.9969720000017</v>
      </c>
      <c r="G75" s="25"/>
    </row>
    <row r="76" spans="1:9" ht="13.8" x14ac:dyDescent="0.25">
      <c r="A76" s="3"/>
      <c r="B76" s="3"/>
      <c r="C76" s="6"/>
      <c r="D76" s="6"/>
      <c r="E76" s="6"/>
      <c r="F76" s="29"/>
      <c r="G76" s="25"/>
    </row>
    <row r="77" spans="1:9" ht="13.8" x14ac:dyDescent="0.25">
      <c r="A77" s="30" t="s">
        <v>95</v>
      </c>
      <c r="B77" s="3"/>
      <c r="C77" s="6"/>
      <c r="D77" s="6"/>
      <c r="E77" s="6"/>
      <c r="F77" s="6"/>
      <c r="G77" s="25"/>
    </row>
    <row r="78" spans="1:9" ht="14.4" thickBot="1" x14ac:dyDescent="0.3">
      <c r="A78" s="26"/>
      <c r="B78" s="27"/>
      <c r="C78" s="27"/>
      <c r="D78" s="27"/>
      <c r="E78" s="31"/>
      <c r="F78" s="32"/>
      <c r="G78" s="31"/>
    </row>
  </sheetData>
  <sheetProtection algorithmName="SHA-512" hashValue="XVjNrMoUBAsCZrAcDf5XwiXlLwhGEpIvSTAA9QKwjDIJGn4s98KX1YkjilkkwQFUWVbFYf87IHRtPPCCRb+mVQ==" saltValue="gZ5RTTmWKN89bUMjfPpiZA==" spinCount="100000" sheet="1" objects="1" scenarios="1" selectLockedCells="1" selectUnlockedCells="1"/>
  <mergeCells count="3">
    <mergeCell ref="A1:G1"/>
    <mergeCell ref="A3:G3"/>
    <mergeCell ref="A5:F5"/>
  </mergeCells>
  <pageMargins left="0.5" right="0.25" top="0.5" bottom="0.5" header="0.5" footer="0.5"/>
  <pageSetup scale="60" orientation="portrait" r:id="rId1"/>
  <headerFooter alignWithMargins="0"/>
  <drawing r:id="rId2"/>
</worksheet>
</file>

<file path=docMetadata/LabelInfo.xml><?xml version="1.0" encoding="utf-8"?>
<clbl:labelList xmlns:clbl="http://schemas.microsoft.com/office/2020/mipLabelMetadata">
  <clbl:label id="{356f99f3-9d86-47a1-8203-3b41b1cb0c68}" enabled="0" method="" siteId="{356f99f3-9d86-47a1-8203-3b41b1cb0c6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Champsi, Karim</dc:creator>
  <cp:lastModifiedBy>Metcalf, Kristen</cp:lastModifiedBy>
  <dcterms:created xsi:type="dcterms:W3CDTF">2025-05-20T18:56:26Z</dcterms:created>
  <dcterms:modified xsi:type="dcterms:W3CDTF">2025-05-26T13:18:58Z</dcterms:modified>
</cp:coreProperties>
</file>