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K:\Human Services\Service System Management\Early Learning Service System\ELS Program Administration\CWELCC\2025 WCF Tool\"/>
    </mc:Choice>
  </mc:AlternateContent>
  <xr:revisionPtr revIDLastSave="0" documentId="13_ncr:1_{5DD69448-E6A0-4470-AF3F-3DF6FA6ED14F}" xr6:coauthVersionLast="47" xr6:coauthVersionMax="47" xr10:uidLastSave="{00000000-0000-0000-0000-000000000000}"/>
  <workbookProtection workbookAlgorithmName="SHA-512" workbookHashValue="qpTcwqoCfhMcUW6NO4KQgdDDbQM9hdsCylhb0U2ny+g9k14CC7WcYvJqYssljP47CD98PJbB3aoChj7YkbPluQ==" workbookSaltValue="Tn3vbgFU8UDpEJ0Lqbwb7w==" workbookSpinCount="100000" lockStructure="1"/>
  <bookViews>
    <workbookView xWindow="57480" yWindow="-120" windowWidth="29040" windowHeight="15840" xr2:uid="{8778177B-DF71-4CE8-8469-27D040A61AE9}"/>
  </bookViews>
  <sheets>
    <sheet name="2025 - WCF Instructions" sheetId="23" r:id="rId1"/>
    <sheet name="Staff Wages Planning Tool" sheetId="26" r:id="rId2"/>
    <sheet name="Data Input (ROP Use Only)" sheetId="27" state="hidden" r:id="rId3"/>
  </sheets>
  <externalReferences>
    <externalReference r:id="rId4"/>
    <externalReference r:id="rId5"/>
  </externalReferences>
  <definedNames>
    <definedName name="BenefitHA">#REF!</definedName>
    <definedName name="BenefitLHCC">#REF!</definedName>
    <definedName name="BenefitSWB">#REF!</definedName>
    <definedName name="BenefitWEG">#REF!</definedName>
    <definedName name="BenefitWIF">#REF!</definedName>
    <definedName name="CWELCCeligible">#REF!</definedName>
    <definedName name="EligibleStatu">#REF!</definedName>
    <definedName name="FTE">#REF!</definedName>
    <definedName name="PayEquityBenefit">#REF!</definedName>
    <definedName name="PayEquityWage">#REF!</definedName>
    <definedName name="PositionDescription">#REF!</definedName>
    <definedName name="_xlnm.Print_Area" localSheetId="1">'Staff Wages Planning Tool'!$A$1:$U$178</definedName>
    <definedName name="ProgramHr">#REF!</definedName>
    <definedName name="QuarterlyPeriod">'[1]Reporting Dates &amp; Deadlines'!$A$1:$A$4</definedName>
    <definedName name="StaffCategory">#REF!</definedName>
    <definedName name="TopUpBenefit">#REF!</definedName>
    <definedName name="TopUpWage">#REF!</definedName>
    <definedName name="Triannual" localSheetId="2">#REF!</definedName>
    <definedName name="Triannual">#REF!</definedName>
    <definedName name="TriannualPeriod">'[2]Reporting Dates &amp; Deadlines'!$A$1:$A$4</definedName>
    <definedName name="Triannualreplacement" localSheetId="2">#REF!</definedName>
    <definedName name="Triannualreplacement">#REF!</definedName>
    <definedName name="WageFloor">#REF!</definedName>
    <definedName name="WageHA">#REF!</definedName>
    <definedName name="WageIncrease">#REF!</definedName>
    <definedName name="WageLHCC">#REF!</definedName>
    <definedName name="WageSWB">#REF!</definedName>
    <definedName name="WageWEG">#REF!</definedName>
    <definedName name="WEG_FTE">#REF!</definedName>
    <definedName name="WorkedHr">#REF!</definedName>
    <definedName name="YrOfService">#REF!</definedName>
    <definedName name="zzz" localSheetId="2">#REF!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6" l="1"/>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14" i="26"/>
  <c r="E17" i="26" l="1"/>
  <c r="E16" i="26"/>
  <c r="E15" i="26"/>
  <c r="E14" i="26"/>
  <c r="Y14" i="26"/>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2" i="26"/>
  <c r="L233" i="26"/>
  <c r="L234" i="26"/>
  <c r="L235" i="26"/>
  <c r="L236" i="26"/>
  <c r="L237" i="26"/>
  <c r="L238" i="26"/>
  <c r="L239" i="26"/>
  <c r="L240" i="26"/>
  <c r="L241" i="26"/>
  <c r="L242" i="26"/>
  <c r="L243" i="26"/>
  <c r="L244" i="26"/>
  <c r="L245" i="26"/>
  <c r="L246" i="26"/>
  <c r="L247" i="26"/>
  <c r="L248" i="26"/>
  <c r="L249" i="26"/>
  <c r="L250" i="26"/>
  <c r="L251" i="26"/>
  <c r="L252" i="26"/>
  <c r="L253" i="26"/>
  <c r="L254" i="26"/>
  <c r="L255" i="26"/>
  <c r="L256" i="26"/>
  <c r="L257" i="26"/>
  <c r="L258" i="26"/>
  <c r="L259" i="26"/>
  <c r="L260" i="26"/>
  <c r="L261" i="26"/>
  <c r="L262" i="26"/>
  <c r="L263" i="26"/>
  <c r="L264" i="26"/>
  <c r="L265" i="26"/>
  <c r="L266" i="26"/>
  <c r="L267" i="26"/>
  <c r="L268" i="26"/>
  <c r="L269" i="26"/>
  <c r="L270" i="26"/>
  <c r="L271" i="26"/>
  <c r="L272" i="26"/>
  <c r="L273" i="26"/>
  <c r="L274" i="26"/>
  <c r="L275" i="26"/>
  <c r="L276" i="26"/>
  <c r="L277" i="26"/>
  <c r="L278" i="26"/>
  <c r="L279" i="26"/>
  <c r="L280" i="26"/>
  <c r="L281" i="26"/>
  <c r="L282" i="26"/>
  <c r="L283" i="26"/>
  <c r="L284" i="26"/>
  <c r="L285" i="26"/>
  <c r="L286" i="26"/>
  <c r="L287" i="26"/>
  <c r="L288" i="26"/>
  <c r="L289" i="26"/>
  <c r="L290" i="26"/>
  <c r="L291" i="26"/>
  <c r="L292" i="26"/>
  <c r="L293" i="26"/>
  <c r="L294" i="26"/>
  <c r="L295" i="26"/>
  <c r="L296" i="26"/>
  <c r="L297" i="26"/>
  <c r="L298" i="26"/>
  <c r="L299" i="26"/>
  <c r="L300" i="26"/>
  <c r="L301" i="26"/>
  <c r="L302" i="26"/>
  <c r="L303" i="26"/>
  <c r="L304" i="26"/>
  <c r="L305" i="26"/>
  <c r="L306" i="26"/>
  <c r="L307" i="26"/>
  <c r="L308" i="26"/>
  <c r="L309" i="26"/>
  <c r="L310" i="26"/>
  <c r="L311" i="26"/>
  <c r="L312" i="26"/>
  <c r="L313" i="26"/>
  <c r="L314" i="26"/>
  <c r="L315" i="26"/>
  <c r="L316" i="26"/>
  <c r="L317" i="26"/>
  <c r="L318" i="26"/>
  <c r="L319" i="26"/>
  <c r="L320" i="26"/>
  <c r="L321" i="26"/>
  <c r="L322" i="26"/>
  <c r="L323" i="26"/>
  <c r="L324" i="26"/>
  <c r="L325" i="26"/>
  <c r="L326" i="26"/>
  <c r="L327" i="26"/>
  <c r="L328" i="26"/>
  <c r="L329" i="26"/>
  <c r="L330" i="26"/>
  <c r="L331" i="26"/>
  <c r="L332" i="26"/>
  <c r="L333" i="26"/>
  <c r="L334" i="26"/>
  <c r="L335" i="26"/>
  <c r="L336" i="26"/>
  <c r="L337" i="26"/>
  <c r="L338" i="26"/>
  <c r="L339" i="26"/>
  <c r="L340" i="26"/>
  <c r="L341" i="26"/>
  <c r="L342" i="26"/>
  <c r="L343" i="26"/>
  <c r="L344" i="26"/>
  <c r="L345" i="26"/>
  <c r="L346" i="26"/>
  <c r="L347" i="26"/>
  <c r="L348" i="26"/>
  <c r="L349" i="26"/>
  <c r="L350" i="26"/>
  <c r="L351" i="26"/>
  <c r="L352" i="26"/>
  <c r="L353" i="26"/>
  <c r="L354" i="26"/>
  <c r="L355" i="26"/>
  <c r="L356" i="26"/>
  <c r="L357" i="26"/>
  <c r="L358" i="26"/>
  <c r="L359" i="26"/>
  <c r="L360" i="26"/>
  <c r="L361" i="26"/>
  <c r="L362" i="26"/>
  <c r="L363" i="26"/>
  <c r="L364" i="26"/>
  <c r="L365" i="26"/>
  <c r="L366" i="26"/>
  <c r="L367" i="26"/>
  <c r="L368" i="26"/>
  <c r="L369" i="26"/>
  <c r="L370" i="26"/>
  <c r="L371" i="26"/>
  <c r="L372" i="26"/>
  <c r="L373" i="26"/>
  <c r="L374" i="26"/>
  <c r="L375" i="26"/>
  <c r="L376" i="26"/>
  <c r="L377" i="26"/>
  <c r="L378" i="26"/>
  <c r="L379" i="26"/>
  <c r="L380" i="26"/>
  <c r="L381" i="26"/>
  <c r="L382" i="26"/>
  <c r="L383" i="26"/>
  <c r="L384" i="26"/>
  <c r="L385" i="26"/>
  <c r="L386" i="26"/>
  <c r="L387" i="26"/>
  <c r="L388" i="26"/>
  <c r="L389" i="26"/>
  <c r="L390" i="26"/>
  <c r="L391" i="26"/>
  <c r="L392" i="26"/>
  <c r="L393" i="26"/>
  <c r="L394" i="26"/>
  <c r="L395" i="26"/>
  <c r="L396" i="26"/>
  <c r="L397" i="26"/>
  <c r="L398" i="26"/>
  <c r="L399" i="26"/>
  <c r="L400" i="26"/>
  <c r="L401" i="26"/>
  <c r="L402" i="26"/>
  <c r="L403" i="26"/>
  <c r="L404" i="26"/>
  <c r="L405" i="26"/>
  <c r="L406" i="26"/>
  <c r="L407" i="26"/>
  <c r="L408" i="26"/>
  <c r="L409" i="26"/>
  <c r="L410" i="26"/>
  <c r="L411" i="26"/>
  <c r="L412" i="26"/>
  <c r="L413" i="26"/>
  <c r="L414" i="26"/>
  <c r="L415" i="26"/>
  <c r="L416" i="26"/>
  <c r="L417" i="26"/>
  <c r="L418" i="26"/>
  <c r="L419" i="26"/>
  <c r="L420" i="26"/>
  <c r="L421" i="26"/>
  <c r="L422" i="26"/>
  <c r="L423" i="26"/>
  <c r="L424" i="26"/>
  <c r="L425" i="26"/>
  <c r="L426" i="26"/>
  <c r="L427" i="26"/>
  <c r="L428" i="26"/>
  <c r="L429" i="26"/>
  <c r="L430" i="26"/>
  <c r="L431" i="26"/>
  <c r="L432" i="26"/>
  <c r="L433" i="26"/>
  <c r="L434" i="26"/>
  <c r="L435" i="26"/>
  <c r="L436" i="26"/>
  <c r="L437" i="26"/>
  <c r="L438" i="26"/>
  <c r="L439" i="26"/>
  <c r="L440" i="26"/>
  <c r="L441" i="26"/>
  <c r="L442" i="26"/>
  <c r="L443" i="26"/>
  <c r="L444" i="26"/>
  <c r="L445" i="26"/>
  <c r="L446" i="26"/>
  <c r="L447" i="26"/>
  <c r="L448" i="26"/>
  <c r="L449" i="26"/>
  <c r="L450" i="26"/>
  <c r="L451" i="26"/>
  <c r="L452" i="26"/>
  <c r="L453" i="26"/>
  <c r="L454" i="26"/>
  <c r="L455" i="26"/>
  <c r="L456" i="26"/>
  <c r="L457" i="26"/>
  <c r="L458" i="26"/>
  <c r="L459" i="26"/>
  <c r="L460" i="26"/>
  <c r="L461" i="26"/>
  <c r="L462" i="26"/>
  <c r="L463" i="26"/>
  <c r="L464" i="26"/>
  <c r="L465" i="26"/>
  <c r="L466" i="26"/>
  <c r="L467" i="26"/>
  <c r="L468" i="26"/>
  <c r="L469" i="26"/>
  <c r="L470" i="26"/>
  <c r="L471" i="26"/>
  <c r="L472" i="26"/>
  <c r="L473" i="26"/>
  <c r="L474" i="26"/>
  <c r="L475" i="26"/>
  <c r="L476" i="26"/>
  <c r="L477" i="26"/>
  <c r="L478" i="26"/>
  <c r="L479" i="26"/>
  <c r="L480" i="26"/>
  <c r="L481" i="26"/>
  <c r="L482" i="26"/>
  <c r="L483" i="26"/>
  <c r="L484" i="26"/>
  <c r="L485" i="26"/>
  <c r="L486" i="26"/>
  <c r="L487" i="26"/>
  <c r="L488" i="26"/>
  <c r="L489" i="26"/>
  <c r="L490" i="26"/>
  <c r="L491" i="26"/>
  <c r="L492" i="26"/>
  <c r="L493" i="26"/>
  <c r="L494" i="26"/>
  <c r="L495" i="26"/>
  <c r="L496" i="26"/>
  <c r="L497" i="26"/>
  <c r="L498" i="26"/>
  <c r="L499" i="26"/>
  <c r="L500" i="26"/>
  <c r="L501"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14" i="26"/>
  <c r="N14" i="26" l="1" a="1"/>
  <c r="N14" i="26" s="1"/>
  <c r="X14" i="26" s="1"/>
  <c r="N15" i="26" a="1"/>
  <c r="N15" i="26" s="1"/>
  <c r="X15" i="26" s="1"/>
  <c r="N16" i="26" a="1"/>
  <c r="N16" i="26" s="1"/>
  <c r="X16" i="26" s="1"/>
  <c r="N17" i="26" a="1"/>
  <c r="N17" i="26" s="1"/>
  <c r="X17" i="26" s="1"/>
  <c r="N18" i="26" a="1"/>
  <c r="N18" i="26" s="1"/>
  <c r="X18" i="26" s="1"/>
  <c r="N19" i="26" a="1"/>
  <c r="N19" i="26" s="1"/>
  <c r="X19" i="26" s="1"/>
  <c r="N20" i="26" a="1"/>
  <c r="N20" i="26" s="1"/>
  <c r="X20" i="26" s="1"/>
  <c r="N21" i="26" a="1"/>
  <c r="N21" i="26" s="1"/>
  <c r="X21" i="26" s="1"/>
  <c r="N22" i="26" a="1"/>
  <c r="N22" i="26" s="1"/>
  <c r="X22" i="26" s="1"/>
  <c r="N23" i="26" a="1"/>
  <c r="N23" i="26" s="1"/>
  <c r="X23" i="26" s="1"/>
  <c r="N24" i="26" a="1"/>
  <c r="N24" i="26" s="1"/>
  <c r="X24" i="26" s="1"/>
  <c r="N25" i="26" a="1"/>
  <c r="N25" i="26" s="1"/>
  <c r="X25" i="26" s="1"/>
  <c r="N26" i="26" a="1"/>
  <c r="N26" i="26" s="1"/>
  <c r="X26" i="26" s="1"/>
  <c r="N27" i="26" a="1"/>
  <c r="N27" i="26" s="1"/>
  <c r="X27" i="26" s="1"/>
  <c r="N28" i="26" a="1"/>
  <c r="N28" i="26" s="1"/>
  <c r="X28" i="26" s="1"/>
  <c r="N29" i="26" a="1"/>
  <c r="N29" i="26" s="1"/>
  <c r="X29" i="26" s="1"/>
  <c r="N30" i="26" a="1"/>
  <c r="N30" i="26" s="1"/>
  <c r="X30" i="26" s="1"/>
  <c r="N31" i="26" a="1"/>
  <c r="N31" i="26" s="1"/>
  <c r="X31" i="26" s="1"/>
  <c r="N32" i="26" a="1"/>
  <c r="N32" i="26" s="1"/>
  <c r="X32" i="26" s="1"/>
  <c r="N33" i="26" a="1"/>
  <c r="N33" i="26" s="1"/>
  <c r="X33" i="26" s="1"/>
  <c r="N34" i="26" a="1"/>
  <c r="N34" i="26" s="1"/>
  <c r="X34" i="26" s="1"/>
  <c r="N35" i="26" a="1"/>
  <c r="N35" i="26" s="1"/>
  <c r="X35" i="26" s="1"/>
  <c r="N36" i="26" a="1"/>
  <c r="N36" i="26" s="1"/>
  <c r="X36" i="26" s="1"/>
  <c r="N37" i="26" a="1"/>
  <c r="N37" i="26" s="1"/>
  <c r="X37" i="26" s="1"/>
  <c r="N38" i="26" a="1"/>
  <c r="N38" i="26" s="1"/>
  <c r="X38" i="26" s="1"/>
  <c r="N39" i="26" a="1"/>
  <c r="N39" i="26" s="1"/>
  <c r="X39" i="26" s="1"/>
  <c r="N40" i="26" a="1"/>
  <c r="N40" i="26" s="1"/>
  <c r="X40" i="26" s="1"/>
  <c r="N41" i="26" a="1"/>
  <c r="N41" i="26" s="1"/>
  <c r="X41" i="26" s="1"/>
  <c r="N42" i="26" a="1"/>
  <c r="N42" i="26" s="1"/>
  <c r="X42" i="26" s="1"/>
  <c r="N43" i="26" a="1"/>
  <c r="N43" i="26" s="1"/>
  <c r="X43" i="26" s="1"/>
  <c r="N44" i="26" a="1"/>
  <c r="N44" i="26" s="1"/>
  <c r="X44" i="26" s="1"/>
  <c r="N45" i="26" a="1"/>
  <c r="N45" i="26" s="1"/>
  <c r="X45" i="26" s="1"/>
  <c r="N46" i="26" a="1"/>
  <c r="N46" i="26" s="1"/>
  <c r="X46" i="26" s="1"/>
  <c r="N47" i="26" a="1"/>
  <c r="N47" i="26" s="1"/>
  <c r="X47" i="26" s="1"/>
  <c r="N48" i="26" a="1"/>
  <c r="N48" i="26" s="1"/>
  <c r="X48" i="26" s="1"/>
  <c r="N49" i="26" a="1"/>
  <c r="N49" i="26" s="1"/>
  <c r="X49" i="26" s="1"/>
  <c r="N50" i="26" a="1"/>
  <c r="N50" i="26" s="1"/>
  <c r="X50" i="26" s="1"/>
  <c r="N51" i="26" a="1"/>
  <c r="N51" i="26" s="1"/>
  <c r="X51" i="26" s="1"/>
  <c r="N52" i="26" a="1"/>
  <c r="N52" i="26" s="1"/>
  <c r="X52" i="26" s="1"/>
  <c r="N53" i="26" a="1"/>
  <c r="N53" i="26" s="1"/>
  <c r="X53" i="26" s="1"/>
  <c r="N54" i="26" a="1"/>
  <c r="N54" i="26" s="1"/>
  <c r="X54" i="26" s="1"/>
  <c r="N55" i="26" a="1"/>
  <c r="N55" i="26" s="1"/>
  <c r="X55" i="26" s="1"/>
  <c r="N56" i="26" a="1"/>
  <c r="N56" i="26" s="1"/>
  <c r="X56" i="26" s="1"/>
  <c r="N57" i="26" a="1"/>
  <c r="N57" i="26" s="1"/>
  <c r="X57" i="26" s="1"/>
  <c r="N58" i="26" a="1"/>
  <c r="N58" i="26" s="1"/>
  <c r="X58" i="26" s="1"/>
  <c r="N59" i="26" a="1"/>
  <c r="N59" i="26" s="1"/>
  <c r="X59" i="26" s="1"/>
  <c r="N60" i="26" a="1"/>
  <c r="N60" i="26" s="1"/>
  <c r="X60" i="26" s="1"/>
  <c r="N61" i="26" a="1"/>
  <c r="N61" i="26" s="1"/>
  <c r="X61" i="26" s="1"/>
  <c r="N62" i="26" a="1"/>
  <c r="N62" i="26" s="1"/>
  <c r="X62" i="26" s="1"/>
  <c r="N63" i="26" a="1"/>
  <c r="N63" i="26" s="1"/>
  <c r="X63" i="26" s="1"/>
  <c r="N64" i="26" a="1"/>
  <c r="N64" i="26" s="1"/>
  <c r="X64" i="26" s="1"/>
  <c r="N65" i="26" a="1"/>
  <c r="N65" i="26" s="1"/>
  <c r="X65" i="26" s="1"/>
  <c r="N66" i="26" a="1"/>
  <c r="N66" i="26" s="1"/>
  <c r="X66" i="26" s="1"/>
  <c r="N67" i="26" a="1"/>
  <c r="N67" i="26" s="1"/>
  <c r="X67" i="26" s="1"/>
  <c r="N68" i="26" a="1"/>
  <c r="N68" i="26" s="1"/>
  <c r="X68" i="26" s="1"/>
  <c r="N69" i="26" a="1"/>
  <c r="N69" i="26" s="1"/>
  <c r="X69" i="26" s="1"/>
  <c r="N70" i="26" a="1"/>
  <c r="N70" i="26" s="1"/>
  <c r="X70" i="26" s="1"/>
  <c r="N71" i="26" a="1"/>
  <c r="N71" i="26" s="1"/>
  <c r="X71" i="26" s="1"/>
  <c r="N72" i="26" a="1"/>
  <c r="N72" i="26" s="1"/>
  <c r="X72" i="26" s="1"/>
  <c r="N73" i="26" a="1"/>
  <c r="N73" i="26" s="1"/>
  <c r="X73" i="26" s="1"/>
  <c r="N74" i="26" a="1"/>
  <c r="N74" i="26" s="1"/>
  <c r="X74" i="26" s="1"/>
  <c r="N75" i="26" a="1"/>
  <c r="N75" i="26" s="1"/>
  <c r="X75" i="26" s="1"/>
  <c r="N76" i="26" a="1"/>
  <c r="N76" i="26" s="1"/>
  <c r="X76" i="26" s="1"/>
  <c r="N77" i="26" a="1"/>
  <c r="N77" i="26" s="1"/>
  <c r="X77" i="26" s="1"/>
  <c r="N78" i="26" a="1"/>
  <c r="N78" i="26" s="1"/>
  <c r="X78" i="26" s="1"/>
  <c r="N79" i="26" a="1"/>
  <c r="N79" i="26" s="1"/>
  <c r="X79" i="26" s="1"/>
  <c r="N80" i="26" a="1"/>
  <c r="N80" i="26" s="1"/>
  <c r="X80" i="26" s="1"/>
  <c r="N81" i="26" a="1"/>
  <c r="N81" i="26" s="1"/>
  <c r="X81" i="26" s="1"/>
  <c r="N82" i="26" a="1"/>
  <c r="N82" i="26" s="1"/>
  <c r="X82" i="26" s="1"/>
  <c r="N83" i="26" a="1"/>
  <c r="N83" i="26" s="1"/>
  <c r="X83" i="26" s="1"/>
  <c r="N84" i="26" a="1"/>
  <c r="N84" i="26" s="1"/>
  <c r="X84" i="26" s="1"/>
  <c r="N85" i="26" a="1"/>
  <c r="N85" i="26" s="1"/>
  <c r="X85" i="26" s="1"/>
  <c r="N86" i="26" a="1"/>
  <c r="N86" i="26" s="1"/>
  <c r="X86" i="26" s="1"/>
  <c r="N87" i="26" a="1"/>
  <c r="N87" i="26" s="1"/>
  <c r="X87" i="26" s="1"/>
  <c r="N88" i="26" a="1"/>
  <c r="N88" i="26" s="1"/>
  <c r="X88" i="26" s="1"/>
  <c r="N89" i="26" a="1"/>
  <c r="N89" i="26" s="1"/>
  <c r="X89" i="26" s="1"/>
  <c r="N90" i="26" a="1"/>
  <c r="N90" i="26" s="1"/>
  <c r="X90" i="26" s="1"/>
  <c r="N91" i="26" a="1"/>
  <c r="N91" i="26" s="1"/>
  <c r="X91" i="26" s="1"/>
  <c r="N92" i="26" a="1"/>
  <c r="N92" i="26" s="1"/>
  <c r="X92" i="26" s="1"/>
  <c r="N93" i="26" a="1"/>
  <c r="N93" i="26" s="1"/>
  <c r="X93" i="26" s="1"/>
  <c r="N94" i="26" a="1"/>
  <c r="N94" i="26" s="1"/>
  <c r="X94" i="26" s="1"/>
  <c r="N95" i="26" a="1"/>
  <c r="N95" i="26" s="1"/>
  <c r="X95" i="26" s="1"/>
  <c r="N96" i="26" a="1"/>
  <c r="N96" i="26" s="1"/>
  <c r="X96" i="26" s="1"/>
  <c r="N97" i="26" a="1"/>
  <c r="N97" i="26" s="1"/>
  <c r="X97" i="26" s="1"/>
  <c r="N98" i="26" a="1"/>
  <c r="N98" i="26" s="1"/>
  <c r="X98" i="26" s="1"/>
  <c r="N99" i="26" a="1"/>
  <c r="N99" i="26" s="1"/>
  <c r="X99" i="26" s="1"/>
  <c r="N100" i="26" a="1"/>
  <c r="N100" i="26" s="1"/>
  <c r="X100" i="26" s="1"/>
  <c r="N101" i="26" a="1"/>
  <c r="N101" i="26" s="1"/>
  <c r="X101" i="26" s="1"/>
  <c r="N102" i="26" a="1"/>
  <c r="N102" i="26" s="1"/>
  <c r="X102" i="26" s="1"/>
  <c r="N103" i="26" a="1"/>
  <c r="N103" i="26" s="1"/>
  <c r="X103" i="26" s="1"/>
  <c r="N104" i="26" a="1"/>
  <c r="N104" i="26" s="1"/>
  <c r="X104" i="26" s="1"/>
  <c r="N105" i="26" a="1"/>
  <c r="N105" i="26" s="1"/>
  <c r="X105" i="26" s="1"/>
  <c r="N106" i="26" a="1"/>
  <c r="N106" i="26" s="1"/>
  <c r="X106" i="26" s="1"/>
  <c r="N107" i="26" a="1"/>
  <c r="N107" i="26" s="1"/>
  <c r="X107" i="26" s="1"/>
  <c r="N108" i="26" a="1"/>
  <c r="N108" i="26" s="1"/>
  <c r="X108" i="26" s="1"/>
  <c r="N109" i="26" a="1"/>
  <c r="N109" i="26" s="1"/>
  <c r="X109" i="26" s="1"/>
  <c r="N110" i="26" a="1"/>
  <c r="N110" i="26" s="1"/>
  <c r="X110" i="26" s="1"/>
  <c r="N111" i="26" a="1"/>
  <c r="N111" i="26" s="1"/>
  <c r="X111" i="26" s="1"/>
  <c r="N112" i="26" a="1"/>
  <c r="N112" i="26" s="1"/>
  <c r="X112" i="26" s="1"/>
  <c r="N113" i="26" a="1"/>
  <c r="N113" i="26" s="1"/>
  <c r="X113" i="26" s="1"/>
  <c r="N114" i="26" a="1"/>
  <c r="N114" i="26" s="1"/>
  <c r="X114" i="26" s="1"/>
  <c r="N115" i="26" a="1"/>
  <c r="N115" i="26" s="1"/>
  <c r="X115" i="26" s="1"/>
  <c r="N116" i="26" a="1"/>
  <c r="N116" i="26" s="1"/>
  <c r="X116" i="26" s="1"/>
  <c r="N117" i="26" a="1"/>
  <c r="N117" i="26" s="1"/>
  <c r="X117" i="26" s="1"/>
  <c r="N118" i="26" a="1"/>
  <c r="N118" i="26" s="1"/>
  <c r="X118" i="26" s="1"/>
  <c r="N119" i="26" a="1"/>
  <c r="N119" i="26" s="1"/>
  <c r="X119" i="26" s="1"/>
  <c r="N120" i="26" a="1"/>
  <c r="N120" i="26" s="1"/>
  <c r="X120" i="26" s="1"/>
  <c r="N121" i="26" a="1"/>
  <c r="N121" i="26" s="1"/>
  <c r="X121" i="26" s="1"/>
  <c r="N122" i="26" a="1"/>
  <c r="N122" i="26" s="1"/>
  <c r="X122" i="26" s="1"/>
  <c r="N123" i="26" a="1"/>
  <c r="N123" i="26" s="1"/>
  <c r="X123" i="26" s="1"/>
  <c r="N124" i="26" a="1"/>
  <c r="N124" i="26" s="1"/>
  <c r="X124" i="26" s="1"/>
  <c r="N125" i="26" a="1"/>
  <c r="N125" i="26" s="1"/>
  <c r="X125" i="26" s="1"/>
  <c r="N126" i="26" a="1"/>
  <c r="N126" i="26" s="1"/>
  <c r="X126" i="26" s="1"/>
  <c r="N127" i="26" a="1"/>
  <c r="N127" i="26" s="1"/>
  <c r="X127" i="26" s="1"/>
  <c r="N128" i="26" a="1"/>
  <c r="N128" i="26" s="1"/>
  <c r="X128" i="26" s="1"/>
  <c r="N129" i="26" a="1"/>
  <c r="N129" i="26" s="1"/>
  <c r="X129" i="26" s="1"/>
  <c r="N130" i="26" a="1"/>
  <c r="N130" i="26" s="1"/>
  <c r="X130" i="26" s="1"/>
  <c r="N131" i="26" a="1"/>
  <c r="N131" i="26" s="1"/>
  <c r="X131" i="26" s="1"/>
  <c r="N132" i="26" a="1"/>
  <c r="N132" i="26" s="1"/>
  <c r="X132" i="26" s="1"/>
  <c r="N133" i="26" a="1"/>
  <c r="N133" i="26" s="1"/>
  <c r="X133" i="26" s="1"/>
  <c r="N134" i="26" a="1"/>
  <c r="N134" i="26" s="1"/>
  <c r="X134" i="26" s="1"/>
  <c r="N135" i="26" a="1"/>
  <c r="N135" i="26" s="1"/>
  <c r="X135" i="26" s="1"/>
  <c r="N136" i="26" a="1"/>
  <c r="N136" i="26" s="1"/>
  <c r="X136" i="26" s="1"/>
  <c r="N137" i="26" a="1"/>
  <c r="N137" i="26" s="1"/>
  <c r="X137" i="26" s="1"/>
  <c r="N138" i="26" a="1"/>
  <c r="N138" i="26" s="1"/>
  <c r="X138" i="26" s="1"/>
  <c r="N139" i="26" a="1"/>
  <c r="N139" i="26" s="1"/>
  <c r="X139" i="26" s="1"/>
  <c r="N140" i="26" a="1"/>
  <c r="N140" i="26" s="1"/>
  <c r="X140" i="26" s="1"/>
  <c r="N141" i="26" a="1"/>
  <c r="N141" i="26" s="1"/>
  <c r="X141" i="26" s="1"/>
  <c r="N142" i="26" a="1"/>
  <c r="N142" i="26" s="1"/>
  <c r="X142" i="26" s="1"/>
  <c r="N143" i="26" a="1"/>
  <c r="N143" i="26" s="1"/>
  <c r="X143" i="26" s="1"/>
  <c r="N144" i="26" a="1"/>
  <c r="N144" i="26" s="1"/>
  <c r="X144" i="26" s="1"/>
  <c r="N145" i="26" a="1"/>
  <c r="N145" i="26" s="1"/>
  <c r="X145" i="26" s="1"/>
  <c r="N146" i="26" a="1"/>
  <c r="N146" i="26" s="1"/>
  <c r="X146" i="26" s="1"/>
  <c r="N147" i="26" a="1"/>
  <c r="N147" i="26" s="1"/>
  <c r="X147" i="26" s="1"/>
  <c r="N148" i="26" a="1"/>
  <c r="N148" i="26" s="1"/>
  <c r="X148" i="26" s="1"/>
  <c r="N149" i="26" a="1"/>
  <c r="N149" i="26" s="1"/>
  <c r="X149" i="26" s="1"/>
  <c r="N150" i="26" a="1"/>
  <c r="N150" i="26" s="1"/>
  <c r="X150" i="26" s="1"/>
  <c r="N151" i="26" a="1"/>
  <c r="N151" i="26" s="1"/>
  <c r="X151" i="26" s="1"/>
  <c r="N152" i="26" a="1"/>
  <c r="N152" i="26" s="1"/>
  <c r="X152" i="26" s="1"/>
  <c r="N153" i="26" a="1"/>
  <c r="N153" i="26" s="1"/>
  <c r="X153" i="26" s="1"/>
  <c r="N154" i="26" a="1"/>
  <c r="N154" i="26" s="1"/>
  <c r="X154" i="26" s="1"/>
  <c r="N155" i="26" a="1"/>
  <c r="N155" i="26" s="1"/>
  <c r="X155" i="26" s="1"/>
  <c r="N156" i="26" a="1"/>
  <c r="N156" i="26" s="1"/>
  <c r="X156" i="26" s="1"/>
  <c r="N157" i="26" a="1"/>
  <c r="N157" i="26" s="1"/>
  <c r="X157" i="26" s="1"/>
  <c r="N158" i="26" a="1"/>
  <c r="N158" i="26" s="1"/>
  <c r="X158" i="26" s="1"/>
  <c r="N159" i="26" a="1"/>
  <c r="N159" i="26" s="1"/>
  <c r="X159" i="26" s="1"/>
  <c r="N160" i="26" a="1"/>
  <c r="N160" i="26" s="1"/>
  <c r="X160" i="26" s="1"/>
  <c r="N161" i="26" a="1"/>
  <c r="N161" i="26" s="1"/>
  <c r="X161" i="26" s="1"/>
  <c r="N162" i="26" a="1"/>
  <c r="N162" i="26" s="1"/>
  <c r="X162" i="26" s="1"/>
  <c r="N163" i="26" a="1"/>
  <c r="N163" i="26" s="1"/>
  <c r="X163" i="26" s="1"/>
  <c r="N164" i="26" a="1"/>
  <c r="N164" i="26" s="1"/>
  <c r="X164" i="26" s="1"/>
  <c r="N165" i="26" a="1"/>
  <c r="N165" i="26" s="1"/>
  <c r="X165" i="26" s="1"/>
  <c r="N166" i="26" a="1"/>
  <c r="N166" i="26" s="1"/>
  <c r="X166" i="26" s="1"/>
  <c r="N167" i="26" a="1"/>
  <c r="N167" i="26" s="1"/>
  <c r="X167" i="26" s="1"/>
  <c r="N168" i="26" a="1"/>
  <c r="N168" i="26" s="1"/>
  <c r="X168" i="26" s="1"/>
  <c r="N169" i="26" a="1"/>
  <c r="N169" i="26" s="1"/>
  <c r="X169" i="26" s="1"/>
  <c r="N170" i="26" a="1"/>
  <c r="N170" i="26" s="1"/>
  <c r="X170" i="26" s="1"/>
  <c r="N171" i="26" a="1"/>
  <c r="N171" i="26" s="1"/>
  <c r="X171" i="26" s="1"/>
  <c r="N172" i="26" a="1"/>
  <c r="N172" i="26" s="1"/>
  <c r="X172" i="26" s="1"/>
  <c r="N173" i="26" a="1"/>
  <c r="N173" i="26" s="1"/>
  <c r="X173" i="26" s="1"/>
  <c r="N174" i="26" a="1"/>
  <c r="N174" i="26" s="1"/>
  <c r="X174" i="26" s="1"/>
  <c r="N175" i="26" a="1"/>
  <c r="N175" i="26" s="1"/>
  <c r="X175" i="26" s="1"/>
  <c r="N176" i="26" a="1"/>
  <c r="N176" i="26" s="1"/>
  <c r="X176" i="26" s="1"/>
  <c r="N177" i="26" a="1"/>
  <c r="N177" i="26" s="1"/>
  <c r="X177" i="26" s="1"/>
  <c r="N178" i="26" a="1"/>
  <c r="N178" i="26" s="1"/>
  <c r="X178" i="26" s="1"/>
  <c r="N179" i="26" a="1"/>
  <c r="N179" i="26" s="1"/>
  <c r="X179" i="26" s="1"/>
  <c r="N180" i="26" a="1"/>
  <c r="N180" i="26" s="1"/>
  <c r="X180" i="26" s="1"/>
  <c r="N181" i="26" a="1"/>
  <c r="N181" i="26" s="1"/>
  <c r="X181" i="26" s="1"/>
  <c r="N182" i="26" a="1"/>
  <c r="N182" i="26" s="1"/>
  <c r="X182" i="26" s="1"/>
  <c r="N183" i="26" a="1"/>
  <c r="N183" i="26" s="1"/>
  <c r="X183" i="26" s="1"/>
  <c r="N184" i="26" a="1"/>
  <c r="N184" i="26" s="1"/>
  <c r="X184" i="26" s="1"/>
  <c r="N185" i="26" a="1"/>
  <c r="N185" i="26" s="1"/>
  <c r="X185" i="26" s="1"/>
  <c r="N186" i="26" a="1"/>
  <c r="N186" i="26" s="1"/>
  <c r="X186" i="26" s="1"/>
  <c r="N187" i="26" a="1"/>
  <c r="N187" i="26" s="1"/>
  <c r="X187" i="26" s="1"/>
  <c r="N188" i="26" a="1"/>
  <c r="N188" i="26" s="1"/>
  <c r="X188" i="26" s="1"/>
  <c r="N189" i="26" a="1"/>
  <c r="N189" i="26" s="1"/>
  <c r="X189" i="26" s="1"/>
  <c r="N190" i="26" a="1"/>
  <c r="N190" i="26" s="1"/>
  <c r="X190" i="26" s="1"/>
  <c r="N191" i="26" a="1"/>
  <c r="N191" i="26" s="1"/>
  <c r="X191" i="26" s="1"/>
  <c r="N192" i="26" a="1"/>
  <c r="N192" i="26" s="1"/>
  <c r="X192" i="26" s="1"/>
  <c r="N193" i="26" a="1"/>
  <c r="N193" i="26" s="1"/>
  <c r="X193" i="26" s="1"/>
  <c r="N194" i="26" a="1"/>
  <c r="N194" i="26" s="1"/>
  <c r="X194" i="26" s="1"/>
  <c r="N195" i="26" a="1"/>
  <c r="N195" i="26" s="1"/>
  <c r="X195" i="26" s="1"/>
  <c r="N196" i="26" a="1"/>
  <c r="N196" i="26" s="1"/>
  <c r="X196" i="26" s="1"/>
  <c r="N197" i="26" a="1"/>
  <c r="N197" i="26" s="1"/>
  <c r="X197" i="26" s="1"/>
  <c r="N198" i="26" a="1"/>
  <c r="N198" i="26" s="1"/>
  <c r="X198" i="26" s="1"/>
  <c r="N199" i="26" a="1"/>
  <c r="N199" i="26" s="1"/>
  <c r="X199" i="26" s="1"/>
  <c r="N200" i="26" a="1"/>
  <c r="N200" i="26" s="1"/>
  <c r="X200" i="26" s="1"/>
  <c r="N201" i="26" a="1"/>
  <c r="N201" i="26" s="1"/>
  <c r="X201" i="26" s="1"/>
  <c r="N202" i="26" a="1"/>
  <c r="N202" i="26" s="1"/>
  <c r="X202" i="26" s="1"/>
  <c r="N203" i="26" a="1"/>
  <c r="N203" i="26" s="1"/>
  <c r="X203" i="26" s="1"/>
  <c r="N204" i="26" a="1"/>
  <c r="N204" i="26" s="1"/>
  <c r="X204" i="26" s="1"/>
  <c r="N205" i="26" a="1"/>
  <c r="N205" i="26" s="1"/>
  <c r="X205" i="26" s="1"/>
  <c r="N206" i="26" a="1"/>
  <c r="N206" i="26" s="1"/>
  <c r="X206" i="26" s="1"/>
  <c r="N207" i="26" a="1"/>
  <c r="N207" i="26" s="1"/>
  <c r="X207" i="26" s="1"/>
  <c r="N208" i="26" a="1"/>
  <c r="N208" i="26" s="1"/>
  <c r="X208" i="26" s="1"/>
  <c r="N209" i="26" a="1"/>
  <c r="N209" i="26" s="1"/>
  <c r="X209" i="26" s="1"/>
  <c r="N210" i="26" a="1"/>
  <c r="N210" i="26" s="1"/>
  <c r="X210" i="26" s="1"/>
  <c r="N211" i="26" a="1"/>
  <c r="N211" i="26" s="1"/>
  <c r="X211" i="26" s="1"/>
  <c r="N212" i="26" a="1"/>
  <c r="N212" i="26" s="1"/>
  <c r="X212" i="26" s="1"/>
  <c r="N213" i="26" a="1"/>
  <c r="N213" i="26" s="1"/>
  <c r="X213" i="26" s="1"/>
  <c r="N214" i="26" a="1"/>
  <c r="N214" i="26" s="1"/>
  <c r="X214" i="26" s="1"/>
  <c r="N215" i="26" a="1"/>
  <c r="N215" i="26" s="1"/>
  <c r="X215" i="26" s="1"/>
  <c r="N216" i="26" a="1"/>
  <c r="N216" i="26" s="1"/>
  <c r="X216" i="26" s="1"/>
  <c r="N217" i="26" a="1"/>
  <c r="N217" i="26" s="1"/>
  <c r="X217" i="26" s="1"/>
  <c r="N218" i="26" a="1"/>
  <c r="N218" i="26" s="1"/>
  <c r="X218" i="26" s="1"/>
  <c r="N219" i="26" a="1"/>
  <c r="N219" i="26" s="1"/>
  <c r="X219" i="26" s="1"/>
  <c r="N220" i="26" a="1"/>
  <c r="N220" i="26" s="1"/>
  <c r="X220" i="26" s="1"/>
  <c r="N221" i="26" a="1"/>
  <c r="N221" i="26" s="1"/>
  <c r="X221" i="26" s="1"/>
  <c r="N222" i="26" a="1"/>
  <c r="N222" i="26" s="1"/>
  <c r="X222" i="26" s="1"/>
  <c r="N223" i="26" a="1"/>
  <c r="N223" i="26" s="1"/>
  <c r="X223" i="26" s="1"/>
  <c r="N224" i="26" a="1"/>
  <c r="N224" i="26" s="1"/>
  <c r="X224" i="26" s="1"/>
  <c r="N225" i="26" a="1"/>
  <c r="N225" i="26" s="1"/>
  <c r="X225" i="26" s="1"/>
  <c r="N226" i="26" a="1"/>
  <c r="N226" i="26" s="1"/>
  <c r="X226" i="26" s="1"/>
  <c r="N227" i="26" a="1"/>
  <c r="N227" i="26" s="1"/>
  <c r="X227" i="26" s="1"/>
  <c r="N228" i="26" a="1"/>
  <c r="N228" i="26" s="1"/>
  <c r="X228" i="26" s="1"/>
  <c r="N229" i="26" a="1"/>
  <c r="N229" i="26" s="1"/>
  <c r="X229" i="26" s="1"/>
  <c r="N230" i="26" a="1"/>
  <c r="N230" i="26" s="1"/>
  <c r="X230" i="26" s="1"/>
  <c r="N231" i="26" a="1"/>
  <c r="N231" i="26" s="1"/>
  <c r="X231" i="26" s="1"/>
  <c r="N232" i="26" a="1"/>
  <c r="N232" i="26" s="1"/>
  <c r="X232" i="26" s="1"/>
  <c r="N233" i="26" a="1"/>
  <c r="N233" i="26" s="1"/>
  <c r="X233" i="26" s="1"/>
  <c r="N234" i="26" a="1"/>
  <c r="N234" i="26" s="1"/>
  <c r="X234" i="26" s="1"/>
  <c r="N235" i="26" a="1"/>
  <c r="N235" i="26" s="1"/>
  <c r="X235" i="26" s="1"/>
  <c r="N236" i="26" a="1"/>
  <c r="N236" i="26" s="1"/>
  <c r="X236" i="26" s="1"/>
  <c r="N237" i="26" a="1"/>
  <c r="N237" i="26" s="1"/>
  <c r="X237" i="26" s="1"/>
  <c r="N238" i="26" a="1"/>
  <c r="N238" i="26" s="1"/>
  <c r="X238" i="26" s="1"/>
  <c r="N239" i="26" a="1"/>
  <c r="N239" i="26" s="1"/>
  <c r="X239" i="26" s="1"/>
  <c r="N240" i="26" a="1"/>
  <c r="N240" i="26" s="1"/>
  <c r="X240" i="26" s="1"/>
  <c r="N241" i="26" a="1"/>
  <c r="N241" i="26" s="1"/>
  <c r="X241" i="26" s="1"/>
  <c r="N242" i="26" a="1"/>
  <c r="N242" i="26" s="1"/>
  <c r="X242" i="26" s="1"/>
  <c r="N243" i="26" a="1"/>
  <c r="N243" i="26" s="1"/>
  <c r="X243" i="26" s="1"/>
  <c r="N244" i="26" a="1"/>
  <c r="N244" i="26" s="1"/>
  <c r="X244" i="26" s="1"/>
  <c r="N245" i="26" a="1"/>
  <c r="N245" i="26" s="1"/>
  <c r="X245" i="26" s="1"/>
  <c r="N246" i="26" a="1"/>
  <c r="N246" i="26" s="1"/>
  <c r="X246" i="26" s="1"/>
  <c r="N247" i="26" a="1"/>
  <c r="N247" i="26" s="1"/>
  <c r="X247" i="26" s="1"/>
  <c r="N248" i="26" a="1"/>
  <c r="N248" i="26" s="1"/>
  <c r="X248" i="26" s="1"/>
  <c r="N249" i="26" a="1"/>
  <c r="N249" i="26" s="1"/>
  <c r="X249" i="26" s="1"/>
  <c r="N250" i="26" a="1"/>
  <c r="N250" i="26" s="1"/>
  <c r="X250" i="26" s="1"/>
  <c r="N251" i="26" a="1"/>
  <c r="N251" i="26" s="1"/>
  <c r="X251" i="26" s="1"/>
  <c r="N252" i="26" a="1"/>
  <c r="N252" i="26" s="1"/>
  <c r="X252" i="26" s="1"/>
  <c r="N253" i="26" a="1"/>
  <c r="N253" i="26" s="1"/>
  <c r="X253" i="26" s="1"/>
  <c r="N254" i="26" a="1"/>
  <c r="N254" i="26" s="1"/>
  <c r="X254" i="26" s="1"/>
  <c r="N255" i="26" a="1"/>
  <c r="N255" i="26" s="1"/>
  <c r="X255" i="26" s="1"/>
  <c r="N256" i="26" a="1"/>
  <c r="N256" i="26" s="1"/>
  <c r="X256" i="26" s="1"/>
  <c r="N257" i="26" a="1"/>
  <c r="N257" i="26" s="1"/>
  <c r="X257" i="26" s="1"/>
  <c r="N258" i="26" a="1"/>
  <c r="N258" i="26" s="1"/>
  <c r="X258" i="26" s="1"/>
  <c r="N259" i="26" a="1"/>
  <c r="N259" i="26" s="1"/>
  <c r="X259" i="26" s="1"/>
  <c r="N260" i="26" a="1"/>
  <c r="N260" i="26" s="1"/>
  <c r="X260" i="26" s="1"/>
  <c r="N261" i="26" a="1"/>
  <c r="N261" i="26" s="1"/>
  <c r="X261" i="26" s="1"/>
  <c r="N262" i="26" a="1"/>
  <c r="N262" i="26" s="1"/>
  <c r="X262" i="26" s="1"/>
  <c r="N263" i="26" a="1"/>
  <c r="N263" i="26" s="1"/>
  <c r="X263" i="26" s="1"/>
  <c r="N264" i="26" a="1"/>
  <c r="N264" i="26" s="1"/>
  <c r="X264" i="26" s="1"/>
  <c r="N265" i="26" a="1"/>
  <c r="N265" i="26" s="1"/>
  <c r="X265" i="26" s="1"/>
  <c r="N266" i="26" a="1"/>
  <c r="N266" i="26" s="1"/>
  <c r="X266" i="26" s="1"/>
  <c r="N267" i="26" a="1"/>
  <c r="N267" i="26" s="1"/>
  <c r="X267" i="26" s="1"/>
  <c r="N268" i="26" a="1"/>
  <c r="N268" i="26" s="1"/>
  <c r="X268" i="26" s="1"/>
  <c r="N269" i="26" a="1"/>
  <c r="N269" i="26" s="1"/>
  <c r="X269" i="26" s="1"/>
  <c r="N270" i="26" a="1"/>
  <c r="N270" i="26" s="1"/>
  <c r="X270" i="26" s="1"/>
  <c r="N271" i="26" a="1"/>
  <c r="N271" i="26" s="1"/>
  <c r="X271" i="26" s="1"/>
  <c r="N272" i="26" a="1"/>
  <c r="N272" i="26" s="1"/>
  <c r="X272" i="26" s="1"/>
  <c r="N273" i="26" a="1"/>
  <c r="N273" i="26" s="1"/>
  <c r="X273" i="26" s="1"/>
  <c r="N274" i="26" a="1"/>
  <c r="N274" i="26" s="1"/>
  <c r="X274" i="26" s="1"/>
  <c r="N275" i="26" a="1"/>
  <c r="N275" i="26" s="1"/>
  <c r="X275" i="26" s="1"/>
  <c r="N276" i="26" a="1"/>
  <c r="N276" i="26" s="1"/>
  <c r="X276" i="26" s="1"/>
  <c r="N277" i="26" a="1"/>
  <c r="N277" i="26" s="1"/>
  <c r="X277" i="26" s="1"/>
  <c r="N278" i="26" a="1"/>
  <c r="N278" i="26" s="1"/>
  <c r="X278" i="26" s="1"/>
  <c r="N279" i="26" a="1"/>
  <c r="N279" i="26" s="1"/>
  <c r="X279" i="26" s="1"/>
  <c r="N280" i="26" a="1"/>
  <c r="N280" i="26" s="1"/>
  <c r="X280" i="26" s="1"/>
  <c r="N281" i="26" a="1"/>
  <c r="N281" i="26" s="1"/>
  <c r="X281" i="26" s="1"/>
  <c r="N282" i="26" a="1"/>
  <c r="N282" i="26" s="1"/>
  <c r="X282" i="26" s="1"/>
  <c r="N283" i="26" a="1"/>
  <c r="N283" i="26" s="1"/>
  <c r="X283" i="26" s="1"/>
  <c r="N284" i="26" a="1"/>
  <c r="N284" i="26" s="1"/>
  <c r="X284" i="26" s="1"/>
  <c r="N285" i="26" a="1"/>
  <c r="N285" i="26" s="1"/>
  <c r="X285" i="26" s="1"/>
  <c r="N286" i="26" a="1"/>
  <c r="N286" i="26" s="1"/>
  <c r="X286" i="26" s="1"/>
  <c r="N287" i="26" a="1"/>
  <c r="N287" i="26" s="1"/>
  <c r="X287" i="26" s="1"/>
  <c r="N288" i="26" a="1"/>
  <c r="N288" i="26" s="1"/>
  <c r="X288" i="26" s="1"/>
  <c r="N289" i="26" a="1"/>
  <c r="N289" i="26" s="1"/>
  <c r="X289" i="26" s="1"/>
  <c r="N290" i="26" a="1"/>
  <c r="N290" i="26" s="1"/>
  <c r="X290" i="26" s="1"/>
  <c r="N291" i="26" a="1"/>
  <c r="N291" i="26" s="1"/>
  <c r="X291" i="26" s="1"/>
  <c r="N292" i="26" a="1"/>
  <c r="N292" i="26" s="1"/>
  <c r="X292" i="26" s="1"/>
  <c r="N293" i="26" a="1"/>
  <c r="N293" i="26" s="1"/>
  <c r="X293" i="26" s="1"/>
  <c r="N294" i="26" a="1"/>
  <c r="N294" i="26" s="1"/>
  <c r="X294" i="26" s="1"/>
  <c r="N295" i="26" a="1"/>
  <c r="N295" i="26" s="1"/>
  <c r="X295" i="26" s="1"/>
  <c r="N296" i="26" a="1"/>
  <c r="N296" i="26" s="1"/>
  <c r="X296" i="26" s="1"/>
  <c r="N297" i="26" a="1"/>
  <c r="N297" i="26" s="1"/>
  <c r="X297" i="26" s="1"/>
  <c r="N298" i="26" a="1"/>
  <c r="N298" i="26" s="1"/>
  <c r="X298" i="26" s="1"/>
  <c r="N299" i="26" a="1"/>
  <c r="N299" i="26" s="1"/>
  <c r="X299" i="26" s="1"/>
  <c r="N300" i="26" a="1"/>
  <c r="N300" i="26" s="1"/>
  <c r="X300" i="26" s="1"/>
  <c r="N301" i="26" a="1"/>
  <c r="N301" i="26" s="1"/>
  <c r="X301" i="26" s="1"/>
  <c r="N302" i="26" a="1"/>
  <c r="N302" i="26" s="1"/>
  <c r="X302" i="26" s="1"/>
  <c r="N303" i="26" a="1"/>
  <c r="N303" i="26" s="1"/>
  <c r="X303" i="26" s="1"/>
  <c r="N304" i="26" a="1"/>
  <c r="N304" i="26" s="1"/>
  <c r="X304" i="26" s="1"/>
  <c r="N305" i="26" a="1"/>
  <c r="N305" i="26" s="1"/>
  <c r="X305" i="26" s="1"/>
  <c r="N306" i="26" a="1"/>
  <c r="N306" i="26" s="1"/>
  <c r="X306" i="26" s="1"/>
  <c r="N307" i="26" a="1"/>
  <c r="N307" i="26" s="1"/>
  <c r="X307" i="26" s="1"/>
  <c r="N308" i="26" a="1"/>
  <c r="N308" i="26" s="1"/>
  <c r="X308" i="26" s="1"/>
  <c r="N309" i="26" a="1"/>
  <c r="N309" i="26" s="1"/>
  <c r="X309" i="26" s="1"/>
  <c r="N310" i="26" a="1"/>
  <c r="N310" i="26" s="1"/>
  <c r="X310" i="26" s="1"/>
  <c r="N311" i="26" a="1"/>
  <c r="N311" i="26" s="1"/>
  <c r="X311" i="26" s="1"/>
  <c r="N312" i="26" a="1"/>
  <c r="N312" i="26" s="1"/>
  <c r="X312" i="26" s="1"/>
  <c r="N313" i="26" a="1"/>
  <c r="N313" i="26" s="1"/>
  <c r="X313" i="26" s="1"/>
  <c r="N314" i="26" a="1"/>
  <c r="N314" i="26" s="1"/>
  <c r="X314" i="26" s="1"/>
  <c r="N315" i="26" a="1"/>
  <c r="N315" i="26" s="1"/>
  <c r="X315" i="26" s="1"/>
  <c r="N316" i="26" a="1"/>
  <c r="N316" i="26" s="1"/>
  <c r="X316" i="26" s="1"/>
  <c r="N317" i="26" a="1"/>
  <c r="N317" i="26" s="1"/>
  <c r="X317" i="26" s="1"/>
  <c r="N318" i="26" a="1"/>
  <c r="N318" i="26" s="1"/>
  <c r="X318" i="26" s="1"/>
  <c r="N319" i="26" a="1"/>
  <c r="N319" i="26" s="1"/>
  <c r="X319" i="26" s="1"/>
  <c r="N320" i="26" a="1"/>
  <c r="N320" i="26" s="1"/>
  <c r="X320" i="26" s="1"/>
  <c r="N321" i="26" a="1"/>
  <c r="N321" i="26" s="1"/>
  <c r="X321" i="26" s="1"/>
  <c r="N322" i="26" a="1"/>
  <c r="N322" i="26" s="1"/>
  <c r="X322" i="26" s="1"/>
  <c r="N323" i="26" a="1"/>
  <c r="N323" i="26" s="1"/>
  <c r="X323" i="26" s="1"/>
  <c r="N324" i="26" a="1"/>
  <c r="N324" i="26" s="1"/>
  <c r="X324" i="26" s="1"/>
  <c r="N325" i="26" a="1"/>
  <c r="N325" i="26" s="1"/>
  <c r="X325" i="26" s="1"/>
  <c r="N326" i="26" a="1"/>
  <c r="N326" i="26" s="1"/>
  <c r="X326" i="26" s="1"/>
  <c r="N327" i="26" a="1"/>
  <c r="N327" i="26" s="1"/>
  <c r="X327" i="26" s="1"/>
  <c r="N328" i="26" a="1"/>
  <c r="N328" i="26" s="1"/>
  <c r="X328" i="26" s="1"/>
  <c r="N329" i="26" a="1"/>
  <c r="N329" i="26" s="1"/>
  <c r="X329" i="26" s="1"/>
  <c r="N330" i="26" a="1"/>
  <c r="N330" i="26" s="1"/>
  <c r="X330" i="26" s="1"/>
  <c r="N331" i="26" a="1"/>
  <c r="N331" i="26" s="1"/>
  <c r="X331" i="26" s="1"/>
  <c r="N332" i="26" a="1"/>
  <c r="N332" i="26" s="1"/>
  <c r="X332" i="26" s="1"/>
  <c r="N333" i="26" a="1"/>
  <c r="N333" i="26" s="1"/>
  <c r="X333" i="26" s="1"/>
  <c r="N334" i="26" a="1"/>
  <c r="N334" i="26" s="1"/>
  <c r="X334" i="26" s="1"/>
  <c r="N335" i="26" a="1"/>
  <c r="N335" i="26" s="1"/>
  <c r="X335" i="26" s="1"/>
  <c r="N336" i="26" a="1"/>
  <c r="N336" i="26" s="1"/>
  <c r="X336" i="26" s="1"/>
  <c r="N337" i="26" a="1"/>
  <c r="N337" i="26" s="1"/>
  <c r="X337" i="26" s="1"/>
  <c r="N338" i="26" a="1"/>
  <c r="N338" i="26" s="1"/>
  <c r="X338" i="26" s="1"/>
  <c r="N339" i="26" a="1"/>
  <c r="N339" i="26" s="1"/>
  <c r="X339" i="26" s="1"/>
  <c r="N340" i="26" a="1"/>
  <c r="N340" i="26" s="1"/>
  <c r="X340" i="26" s="1"/>
  <c r="N341" i="26" a="1"/>
  <c r="N341" i="26" s="1"/>
  <c r="X341" i="26" s="1"/>
  <c r="N342" i="26" a="1"/>
  <c r="N342" i="26" s="1"/>
  <c r="X342" i="26" s="1"/>
  <c r="N343" i="26" a="1"/>
  <c r="N343" i="26" s="1"/>
  <c r="X343" i="26" s="1"/>
  <c r="N344" i="26" a="1"/>
  <c r="N344" i="26" s="1"/>
  <c r="X344" i="26" s="1"/>
  <c r="N345" i="26" a="1"/>
  <c r="N345" i="26" s="1"/>
  <c r="X345" i="26" s="1"/>
  <c r="N346" i="26" a="1"/>
  <c r="N346" i="26" s="1"/>
  <c r="X346" i="26" s="1"/>
  <c r="N347" i="26" a="1"/>
  <c r="N347" i="26" s="1"/>
  <c r="X347" i="26" s="1"/>
  <c r="N348" i="26" a="1"/>
  <c r="N348" i="26" s="1"/>
  <c r="X348" i="26" s="1"/>
  <c r="N349" i="26" a="1"/>
  <c r="N349" i="26" s="1"/>
  <c r="X349" i="26" s="1"/>
  <c r="N350" i="26" a="1"/>
  <c r="N350" i="26" s="1"/>
  <c r="X350" i="26" s="1"/>
  <c r="N351" i="26" a="1"/>
  <c r="N351" i="26" s="1"/>
  <c r="X351" i="26" s="1"/>
  <c r="N352" i="26" a="1"/>
  <c r="N352" i="26" s="1"/>
  <c r="X352" i="26" s="1"/>
  <c r="N353" i="26" a="1"/>
  <c r="N353" i="26" s="1"/>
  <c r="X353" i="26" s="1"/>
  <c r="N354" i="26" a="1"/>
  <c r="N354" i="26" s="1"/>
  <c r="X354" i="26" s="1"/>
  <c r="N355" i="26" a="1"/>
  <c r="N355" i="26" s="1"/>
  <c r="X355" i="26" s="1"/>
  <c r="N356" i="26" a="1"/>
  <c r="N356" i="26" s="1"/>
  <c r="X356" i="26" s="1"/>
  <c r="N357" i="26" a="1"/>
  <c r="N357" i="26" s="1"/>
  <c r="X357" i="26" s="1"/>
  <c r="N358" i="26" a="1"/>
  <c r="N358" i="26" s="1"/>
  <c r="X358" i="26" s="1"/>
  <c r="N359" i="26" a="1"/>
  <c r="N359" i="26" s="1"/>
  <c r="X359" i="26" s="1"/>
  <c r="N360" i="26" a="1"/>
  <c r="N360" i="26" s="1"/>
  <c r="X360" i="26" s="1"/>
  <c r="N361" i="26" a="1"/>
  <c r="N361" i="26" s="1"/>
  <c r="X361" i="26" s="1"/>
  <c r="N362" i="26" a="1"/>
  <c r="N362" i="26" s="1"/>
  <c r="X362" i="26" s="1"/>
  <c r="N363" i="26" a="1"/>
  <c r="N363" i="26" s="1"/>
  <c r="X363" i="26" s="1"/>
  <c r="N364" i="26" a="1"/>
  <c r="N364" i="26" s="1"/>
  <c r="X364" i="26" s="1"/>
  <c r="N365" i="26" a="1"/>
  <c r="N365" i="26" s="1"/>
  <c r="X365" i="26" s="1"/>
  <c r="N366" i="26" a="1"/>
  <c r="N366" i="26" s="1"/>
  <c r="X366" i="26" s="1"/>
  <c r="N367" i="26" a="1"/>
  <c r="N367" i="26" s="1"/>
  <c r="X367" i="26" s="1"/>
  <c r="N368" i="26" a="1"/>
  <c r="N368" i="26" s="1"/>
  <c r="X368" i="26" s="1"/>
  <c r="N369" i="26" a="1"/>
  <c r="N369" i="26" s="1"/>
  <c r="X369" i="26" s="1"/>
  <c r="N370" i="26" a="1"/>
  <c r="N370" i="26" s="1"/>
  <c r="X370" i="26" s="1"/>
  <c r="N371" i="26" a="1"/>
  <c r="N371" i="26" s="1"/>
  <c r="X371" i="26" s="1"/>
  <c r="N372" i="26" a="1"/>
  <c r="N372" i="26" s="1"/>
  <c r="X372" i="26" s="1"/>
  <c r="N373" i="26" a="1"/>
  <c r="N373" i="26" s="1"/>
  <c r="X373" i="26" s="1"/>
  <c r="N374" i="26" a="1"/>
  <c r="N374" i="26" s="1"/>
  <c r="X374" i="26" s="1"/>
  <c r="N375" i="26" a="1"/>
  <c r="N375" i="26" s="1"/>
  <c r="X375" i="26" s="1"/>
  <c r="N376" i="26" a="1"/>
  <c r="N376" i="26" s="1"/>
  <c r="X376" i="26" s="1"/>
  <c r="N377" i="26" a="1"/>
  <c r="N377" i="26" s="1"/>
  <c r="X377" i="26" s="1"/>
  <c r="N378" i="26" a="1"/>
  <c r="N378" i="26" s="1"/>
  <c r="X378" i="26" s="1"/>
  <c r="N379" i="26" a="1"/>
  <c r="N379" i="26" s="1"/>
  <c r="X379" i="26" s="1"/>
  <c r="N380" i="26" a="1"/>
  <c r="N380" i="26" s="1"/>
  <c r="X380" i="26" s="1"/>
  <c r="N381" i="26" a="1"/>
  <c r="N381" i="26" s="1"/>
  <c r="X381" i="26" s="1"/>
  <c r="N382" i="26" a="1"/>
  <c r="N382" i="26" s="1"/>
  <c r="X382" i="26" s="1"/>
  <c r="N383" i="26" a="1"/>
  <c r="N383" i="26" s="1"/>
  <c r="X383" i="26" s="1"/>
  <c r="N384" i="26" a="1"/>
  <c r="N384" i="26" s="1"/>
  <c r="X384" i="26" s="1"/>
  <c r="N385" i="26" a="1"/>
  <c r="N385" i="26" s="1"/>
  <c r="X385" i="26" s="1"/>
  <c r="N386" i="26" a="1"/>
  <c r="N386" i="26" s="1"/>
  <c r="X386" i="26" s="1"/>
  <c r="N387" i="26" a="1"/>
  <c r="N387" i="26" s="1"/>
  <c r="X387" i="26" s="1"/>
  <c r="N388" i="26" a="1"/>
  <c r="N388" i="26" s="1"/>
  <c r="X388" i="26" s="1"/>
  <c r="N389" i="26" a="1"/>
  <c r="N389" i="26" s="1"/>
  <c r="X389" i="26" s="1"/>
  <c r="N390" i="26" a="1"/>
  <c r="N390" i="26" s="1"/>
  <c r="X390" i="26" s="1"/>
  <c r="N391" i="26" a="1"/>
  <c r="N391" i="26" s="1"/>
  <c r="X391" i="26" s="1"/>
  <c r="N392" i="26" a="1"/>
  <c r="N392" i="26" s="1"/>
  <c r="X392" i="26" s="1"/>
  <c r="N393" i="26" a="1"/>
  <c r="N393" i="26" s="1"/>
  <c r="X393" i="26" s="1"/>
  <c r="N394" i="26" a="1"/>
  <c r="N394" i="26" s="1"/>
  <c r="X394" i="26" s="1"/>
  <c r="N395" i="26" a="1"/>
  <c r="N395" i="26" s="1"/>
  <c r="X395" i="26" s="1"/>
  <c r="N396" i="26" a="1"/>
  <c r="N396" i="26" s="1"/>
  <c r="X396" i="26" s="1"/>
  <c r="N397" i="26" a="1"/>
  <c r="N397" i="26" s="1"/>
  <c r="X397" i="26" s="1"/>
  <c r="N398" i="26" a="1"/>
  <c r="N398" i="26" s="1"/>
  <c r="X398" i="26" s="1"/>
  <c r="N399" i="26" a="1"/>
  <c r="N399" i="26" s="1"/>
  <c r="X399" i="26" s="1"/>
  <c r="N400" i="26" a="1"/>
  <c r="N400" i="26" s="1"/>
  <c r="X400" i="26" s="1"/>
  <c r="N401" i="26" a="1"/>
  <c r="N401" i="26" s="1"/>
  <c r="X401" i="26" s="1"/>
  <c r="N402" i="26" a="1"/>
  <c r="N402" i="26" s="1"/>
  <c r="X402" i="26" s="1"/>
  <c r="N403" i="26" a="1"/>
  <c r="N403" i="26" s="1"/>
  <c r="X403" i="26" s="1"/>
  <c r="N404" i="26" a="1"/>
  <c r="N404" i="26" s="1"/>
  <c r="X404" i="26" s="1"/>
  <c r="N405" i="26" a="1"/>
  <c r="N405" i="26" s="1"/>
  <c r="X405" i="26" s="1"/>
  <c r="N406" i="26" a="1"/>
  <c r="N406" i="26" s="1"/>
  <c r="X406" i="26" s="1"/>
  <c r="N407" i="26" a="1"/>
  <c r="N407" i="26" s="1"/>
  <c r="X407" i="26" s="1"/>
  <c r="N408" i="26" a="1"/>
  <c r="N408" i="26" s="1"/>
  <c r="X408" i="26" s="1"/>
  <c r="N409" i="26" a="1"/>
  <c r="N409" i="26" s="1"/>
  <c r="X409" i="26" s="1"/>
  <c r="N410" i="26" a="1"/>
  <c r="N410" i="26" s="1"/>
  <c r="X410" i="26" s="1"/>
  <c r="N411" i="26" a="1"/>
  <c r="N411" i="26" s="1"/>
  <c r="X411" i="26" s="1"/>
  <c r="N412" i="26" a="1"/>
  <c r="N412" i="26" s="1"/>
  <c r="X412" i="26" s="1"/>
  <c r="N413" i="26" a="1"/>
  <c r="N413" i="26" s="1"/>
  <c r="X413" i="26" s="1"/>
  <c r="N414" i="26" a="1"/>
  <c r="N414" i="26" s="1"/>
  <c r="X414" i="26" s="1"/>
  <c r="N415" i="26" a="1"/>
  <c r="N415" i="26" s="1"/>
  <c r="X415" i="26" s="1"/>
  <c r="N416" i="26" a="1"/>
  <c r="N416" i="26" s="1"/>
  <c r="X416" i="26" s="1"/>
  <c r="N417" i="26" a="1"/>
  <c r="N417" i="26" s="1"/>
  <c r="X417" i="26" s="1"/>
  <c r="N418" i="26" a="1"/>
  <c r="N418" i="26" s="1"/>
  <c r="X418" i="26" s="1"/>
  <c r="N419" i="26" a="1"/>
  <c r="N419" i="26" s="1"/>
  <c r="X419" i="26" s="1"/>
  <c r="N420" i="26" a="1"/>
  <c r="N420" i="26" s="1"/>
  <c r="X420" i="26" s="1"/>
  <c r="N421" i="26" a="1"/>
  <c r="N421" i="26" s="1"/>
  <c r="X421" i="26" s="1"/>
  <c r="N422" i="26" a="1"/>
  <c r="N422" i="26" s="1"/>
  <c r="X422" i="26" s="1"/>
  <c r="N423" i="26" a="1"/>
  <c r="N423" i="26" s="1"/>
  <c r="X423" i="26" s="1"/>
  <c r="N424" i="26" a="1"/>
  <c r="N424" i="26" s="1"/>
  <c r="X424" i="26" s="1"/>
  <c r="N425" i="26" a="1"/>
  <c r="N425" i="26" s="1"/>
  <c r="X425" i="26" s="1"/>
  <c r="N426" i="26" a="1"/>
  <c r="N426" i="26" s="1"/>
  <c r="X426" i="26" s="1"/>
  <c r="N427" i="26" a="1"/>
  <c r="N427" i="26" s="1"/>
  <c r="X427" i="26" s="1"/>
  <c r="N428" i="26" a="1"/>
  <c r="N428" i="26" s="1"/>
  <c r="X428" i="26" s="1"/>
  <c r="N429" i="26" a="1"/>
  <c r="N429" i="26" s="1"/>
  <c r="X429" i="26" s="1"/>
  <c r="N430" i="26" a="1"/>
  <c r="N430" i="26" s="1"/>
  <c r="X430" i="26" s="1"/>
  <c r="N431" i="26" a="1"/>
  <c r="N431" i="26" s="1"/>
  <c r="X431" i="26" s="1"/>
  <c r="N432" i="26" a="1"/>
  <c r="N432" i="26" s="1"/>
  <c r="X432" i="26" s="1"/>
  <c r="N433" i="26" a="1"/>
  <c r="N433" i="26" s="1"/>
  <c r="X433" i="26" s="1"/>
  <c r="N434" i="26" a="1"/>
  <c r="N434" i="26" s="1"/>
  <c r="X434" i="26" s="1"/>
  <c r="N435" i="26" a="1"/>
  <c r="N435" i="26" s="1"/>
  <c r="X435" i="26" s="1"/>
  <c r="N436" i="26" a="1"/>
  <c r="N436" i="26" s="1"/>
  <c r="X436" i="26" s="1"/>
  <c r="N437" i="26" a="1"/>
  <c r="N437" i="26" s="1"/>
  <c r="X437" i="26" s="1"/>
  <c r="N438" i="26" a="1"/>
  <c r="N438" i="26" s="1"/>
  <c r="X438" i="26" s="1"/>
  <c r="N439" i="26" a="1"/>
  <c r="N439" i="26" s="1"/>
  <c r="X439" i="26" s="1"/>
  <c r="N440" i="26" a="1"/>
  <c r="N440" i="26" s="1"/>
  <c r="X440" i="26" s="1"/>
  <c r="N441" i="26" a="1"/>
  <c r="N441" i="26" s="1"/>
  <c r="X441" i="26" s="1"/>
  <c r="N442" i="26" a="1"/>
  <c r="N442" i="26" s="1"/>
  <c r="X442" i="26" s="1"/>
  <c r="N443" i="26" a="1"/>
  <c r="N443" i="26" s="1"/>
  <c r="X443" i="26" s="1"/>
  <c r="N444" i="26" a="1"/>
  <c r="N444" i="26" s="1"/>
  <c r="X444" i="26" s="1"/>
  <c r="N445" i="26" a="1"/>
  <c r="N445" i="26" s="1"/>
  <c r="X445" i="26" s="1"/>
  <c r="N446" i="26" a="1"/>
  <c r="N446" i="26" s="1"/>
  <c r="X446" i="26" s="1"/>
  <c r="N447" i="26" a="1"/>
  <c r="N447" i="26" s="1"/>
  <c r="X447" i="26" s="1"/>
  <c r="N448" i="26" a="1"/>
  <c r="N448" i="26" s="1"/>
  <c r="X448" i="26" s="1"/>
  <c r="N449" i="26" a="1"/>
  <c r="N449" i="26" s="1"/>
  <c r="X449" i="26" s="1"/>
  <c r="N450" i="26" a="1"/>
  <c r="N450" i="26" s="1"/>
  <c r="X450" i="26" s="1"/>
  <c r="N451" i="26" a="1"/>
  <c r="N451" i="26" s="1"/>
  <c r="X451" i="26" s="1"/>
  <c r="N452" i="26" a="1"/>
  <c r="N452" i="26" s="1"/>
  <c r="X452" i="26" s="1"/>
  <c r="N453" i="26" a="1"/>
  <c r="N453" i="26" s="1"/>
  <c r="X453" i="26" s="1"/>
  <c r="N454" i="26" a="1"/>
  <c r="N454" i="26" s="1"/>
  <c r="X454" i="26" s="1"/>
  <c r="N455" i="26" a="1"/>
  <c r="N455" i="26" s="1"/>
  <c r="X455" i="26" s="1"/>
  <c r="N456" i="26" a="1"/>
  <c r="N456" i="26" s="1"/>
  <c r="X456" i="26" s="1"/>
  <c r="N457" i="26" a="1"/>
  <c r="N457" i="26" s="1"/>
  <c r="X457" i="26" s="1"/>
  <c r="N458" i="26" a="1"/>
  <c r="N458" i="26" s="1"/>
  <c r="X458" i="26" s="1"/>
  <c r="N459" i="26" a="1"/>
  <c r="N459" i="26" s="1"/>
  <c r="X459" i="26" s="1"/>
  <c r="N460" i="26" a="1"/>
  <c r="N460" i="26" s="1"/>
  <c r="X460" i="26" s="1"/>
  <c r="N461" i="26" a="1"/>
  <c r="N461" i="26" s="1"/>
  <c r="X461" i="26" s="1"/>
  <c r="N462" i="26" a="1"/>
  <c r="N462" i="26" s="1"/>
  <c r="X462" i="26" s="1"/>
  <c r="N463" i="26" a="1"/>
  <c r="N463" i="26" s="1"/>
  <c r="X463" i="26" s="1"/>
  <c r="N464" i="26" a="1"/>
  <c r="N464" i="26" s="1"/>
  <c r="X464" i="26" s="1"/>
  <c r="N465" i="26" a="1"/>
  <c r="N465" i="26" s="1"/>
  <c r="X465" i="26" s="1"/>
  <c r="N466" i="26" a="1"/>
  <c r="N466" i="26" s="1"/>
  <c r="X466" i="26" s="1"/>
  <c r="N467" i="26" a="1"/>
  <c r="N467" i="26" s="1"/>
  <c r="X467" i="26" s="1"/>
  <c r="N468" i="26" a="1"/>
  <c r="N468" i="26" s="1"/>
  <c r="X468" i="26" s="1"/>
  <c r="N469" i="26" a="1"/>
  <c r="N469" i="26" s="1"/>
  <c r="X469" i="26" s="1"/>
  <c r="N470" i="26" a="1"/>
  <c r="N470" i="26" s="1"/>
  <c r="X470" i="26" s="1"/>
  <c r="N471" i="26" a="1"/>
  <c r="N471" i="26" s="1"/>
  <c r="X471" i="26" s="1"/>
  <c r="N472" i="26" a="1"/>
  <c r="N472" i="26" s="1"/>
  <c r="X472" i="26" s="1"/>
  <c r="N473" i="26" a="1"/>
  <c r="N473" i="26" s="1"/>
  <c r="X473" i="26" s="1"/>
  <c r="N474" i="26" a="1"/>
  <c r="N474" i="26" s="1"/>
  <c r="X474" i="26" s="1"/>
  <c r="N475" i="26" a="1"/>
  <c r="N475" i="26" s="1"/>
  <c r="X475" i="26" s="1"/>
  <c r="N476" i="26" a="1"/>
  <c r="N476" i="26" s="1"/>
  <c r="X476" i="26" s="1"/>
  <c r="N477" i="26" a="1"/>
  <c r="N477" i="26" s="1"/>
  <c r="X477" i="26" s="1"/>
  <c r="N478" i="26" a="1"/>
  <c r="N478" i="26" s="1"/>
  <c r="X478" i="26" s="1"/>
  <c r="N479" i="26" a="1"/>
  <c r="N479" i="26" s="1"/>
  <c r="X479" i="26" s="1"/>
  <c r="N480" i="26" a="1"/>
  <c r="N480" i="26" s="1"/>
  <c r="X480" i="26" s="1"/>
  <c r="N481" i="26" a="1"/>
  <c r="N481" i="26" s="1"/>
  <c r="X481" i="26" s="1"/>
  <c r="N482" i="26" a="1"/>
  <c r="N482" i="26" s="1"/>
  <c r="X482" i="26" s="1"/>
  <c r="N483" i="26" a="1"/>
  <c r="N483" i="26" s="1"/>
  <c r="X483" i="26" s="1"/>
  <c r="N484" i="26" a="1"/>
  <c r="N484" i="26" s="1"/>
  <c r="X484" i="26" s="1"/>
  <c r="N485" i="26" a="1"/>
  <c r="N485" i="26" s="1"/>
  <c r="X485" i="26" s="1"/>
  <c r="N486" i="26" a="1"/>
  <c r="N486" i="26" s="1"/>
  <c r="X486" i="26" s="1"/>
  <c r="N487" i="26" a="1"/>
  <c r="N487" i="26" s="1"/>
  <c r="X487" i="26" s="1"/>
  <c r="N488" i="26" a="1"/>
  <c r="N488" i="26" s="1"/>
  <c r="X488" i="26" s="1"/>
  <c r="N489" i="26" a="1"/>
  <c r="N489" i="26" s="1"/>
  <c r="X489" i="26" s="1"/>
  <c r="N490" i="26" a="1"/>
  <c r="N490" i="26" s="1"/>
  <c r="X490" i="26" s="1"/>
  <c r="N491" i="26" a="1"/>
  <c r="N491" i="26" s="1"/>
  <c r="X491" i="26" s="1"/>
  <c r="N492" i="26" a="1"/>
  <c r="N492" i="26" s="1"/>
  <c r="X492" i="26" s="1"/>
  <c r="N493" i="26" a="1"/>
  <c r="N493" i="26" s="1"/>
  <c r="X493" i="26" s="1"/>
  <c r="N494" i="26" a="1"/>
  <c r="N494" i="26" s="1"/>
  <c r="X494" i="26" s="1"/>
  <c r="N495" i="26" a="1"/>
  <c r="N495" i="26" s="1"/>
  <c r="X495" i="26" s="1"/>
  <c r="N496" i="26" a="1"/>
  <c r="N496" i="26" s="1"/>
  <c r="X496" i="26" s="1"/>
  <c r="N497" i="26" a="1"/>
  <c r="N497" i="26" s="1"/>
  <c r="X497" i="26" s="1"/>
  <c r="N498" i="26" a="1"/>
  <c r="N498" i="26" s="1"/>
  <c r="X498" i="26" s="1"/>
  <c r="N499" i="26" a="1"/>
  <c r="N499" i="26" s="1"/>
  <c r="X499" i="26" s="1"/>
  <c r="N500" i="26" a="1"/>
  <c r="N500" i="26" s="1"/>
  <c r="X500" i="26" s="1"/>
  <c r="N501" i="26" a="1"/>
  <c r="N501" i="26" s="1"/>
  <c r="X501" i="26" s="1"/>
  <c r="O15" i="26" l="1"/>
  <c r="P15" i="26" s="1" a="1"/>
  <c r="P15" i="26" s="1"/>
  <c r="O221" i="26"/>
  <c r="P221" i="26" s="1" a="1"/>
  <c r="P221" i="26" s="1"/>
  <c r="O121" i="26"/>
  <c r="P121" i="26" s="1" a="1"/>
  <c r="P121" i="26" s="1"/>
  <c r="O419" i="26"/>
  <c r="P419" i="26" s="1" a="1"/>
  <c r="P419" i="26" s="1"/>
  <c r="O319" i="26"/>
  <c r="P319" i="26" s="1" a="1"/>
  <c r="P319" i="26" s="1"/>
  <c r="O19" i="26"/>
  <c r="P19" i="26" s="1" a="1"/>
  <c r="P19" i="26" s="1"/>
  <c r="O198" i="26"/>
  <c r="P198" i="26" s="1" a="1"/>
  <c r="P198" i="26" s="1"/>
  <c r="O138" i="26"/>
  <c r="P138" i="26" s="1" a="1"/>
  <c r="P138" i="26" s="1"/>
  <c r="O118" i="26"/>
  <c r="P118" i="26" s="1" a="1"/>
  <c r="P118" i="26" s="1"/>
  <c r="O18" i="26"/>
  <c r="P18" i="26" s="1" a="1"/>
  <c r="P18" i="26" s="1"/>
  <c r="O235" i="26"/>
  <c r="P235" i="26" s="1" a="1"/>
  <c r="P235" i="26" s="1"/>
  <c r="O215" i="26"/>
  <c r="P215" i="26" s="1" a="1"/>
  <c r="P215" i="26" s="1"/>
  <c r="O115" i="26"/>
  <c r="P115" i="26" s="1" a="1"/>
  <c r="P115" i="26" s="1"/>
  <c r="O314" i="26"/>
  <c r="P314" i="26" s="1" a="1"/>
  <c r="P314" i="26" s="1"/>
  <c r="O294" i="26"/>
  <c r="P294" i="26" s="1" a="1"/>
  <c r="P294" i="26" s="1"/>
  <c r="O194" i="26"/>
  <c r="P194" i="26" s="1" a="1"/>
  <c r="P194" i="26" s="1"/>
  <c r="O372" i="26"/>
  <c r="P372" i="26" s="1" a="1"/>
  <c r="P372" i="26" s="1"/>
  <c r="O272" i="26"/>
  <c r="P272" i="26" s="1" a="1"/>
  <c r="P272" i="26" s="1"/>
  <c r="O451" i="26"/>
  <c r="P451" i="26" s="1" a="1"/>
  <c r="P451" i="26" s="1"/>
  <c r="O351" i="26"/>
  <c r="P351" i="26" s="1" a="1"/>
  <c r="P351" i="26" s="1"/>
  <c r="O131" i="26"/>
  <c r="P131" i="26" s="1" a="1"/>
  <c r="P131" i="26" s="1"/>
  <c r="O71" i="26"/>
  <c r="P71" i="26" s="1" a="1"/>
  <c r="P71" i="26" s="1"/>
  <c r="O51" i="26"/>
  <c r="P51" i="26" s="1" a="1"/>
  <c r="P51" i="26" s="1"/>
  <c r="O430" i="26"/>
  <c r="P430" i="26" s="1" a="1"/>
  <c r="P430" i="26" s="1"/>
  <c r="O150" i="26"/>
  <c r="P150" i="26" s="1" a="1"/>
  <c r="P150" i="26" s="1"/>
  <c r="O130" i="26"/>
  <c r="P130" i="26" s="1" a="1"/>
  <c r="P130" i="26" s="1"/>
  <c r="O30" i="26"/>
  <c r="P30" i="26" s="1" a="1"/>
  <c r="P30" i="26" s="1"/>
  <c r="O229" i="26"/>
  <c r="P229" i="26" s="1" a="1"/>
  <c r="P229" i="26" s="1"/>
  <c r="O109" i="26"/>
  <c r="P109" i="26" s="1" a="1"/>
  <c r="P109" i="26" s="1"/>
  <c r="O308" i="26"/>
  <c r="P308" i="26" s="1" a="1"/>
  <c r="P308" i="26" s="1"/>
  <c r="O288" i="26"/>
  <c r="P288" i="26" s="1" a="1"/>
  <c r="P288" i="26" s="1"/>
  <c r="O188" i="26"/>
  <c r="P188" i="26" s="1" a="1"/>
  <c r="P188" i="26" s="1"/>
  <c r="O446" i="26"/>
  <c r="P446" i="26" s="1" a="1"/>
  <c r="P446" i="26" s="1"/>
  <c r="O346" i="26"/>
  <c r="P346" i="26" s="1" a="1"/>
  <c r="P346" i="26" s="1"/>
  <c r="O66" i="26"/>
  <c r="P66" i="26" s="1" a="1"/>
  <c r="P66" i="26" s="1"/>
  <c r="O46" i="26"/>
  <c r="P46" i="26" s="1" a="1"/>
  <c r="P46" i="26" s="1"/>
  <c r="O425" i="26"/>
  <c r="P425" i="26" s="1" a="1"/>
  <c r="P425" i="26" s="1"/>
  <c r="O205" i="26"/>
  <c r="P205" i="26" s="1" a="1"/>
  <c r="P205" i="26" s="1"/>
  <c r="O165" i="26"/>
  <c r="P165" i="26" s="1" a="1"/>
  <c r="P165" i="26" s="1"/>
  <c r="O145" i="26"/>
  <c r="P145" i="26" s="1" a="1"/>
  <c r="P145" i="26" s="1"/>
  <c r="O125" i="26"/>
  <c r="P125" i="26" s="1" a="1"/>
  <c r="P125" i="26" s="1"/>
  <c r="O85" i="26"/>
  <c r="P85" i="26" s="1" a="1"/>
  <c r="P85" i="26" s="1"/>
  <c r="O25" i="26"/>
  <c r="P25" i="26" s="1" a="1"/>
  <c r="P25" i="26" s="1"/>
  <c r="O284" i="26"/>
  <c r="P284" i="26" s="1" a="1"/>
  <c r="P284" i="26" s="1"/>
  <c r="O224" i="26"/>
  <c r="P224" i="26" s="1" a="1"/>
  <c r="P224" i="26" s="1"/>
  <c r="O204" i="26"/>
  <c r="P204" i="26" s="1" a="1"/>
  <c r="P204" i="26" s="1"/>
  <c r="O104" i="26"/>
  <c r="P104" i="26" s="1" a="1"/>
  <c r="P104" i="26" s="1"/>
  <c r="O303" i="26"/>
  <c r="P303" i="26" s="1" a="1"/>
  <c r="P303" i="26" s="1"/>
  <c r="O283" i="26"/>
  <c r="P283" i="26" s="1" a="1"/>
  <c r="P283" i="26" s="1"/>
  <c r="O183" i="26"/>
  <c r="P183" i="26" s="1" a="1"/>
  <c r="P183" i="26" s="1"/>
  <c r="O14" i="26"/>
  <c r="P14" i="26" s="1" a="1"/>
  <c r="P14" i="26" s="1"/>
  <c r="O35" i="26"/>
  <c r="P35" i="26" s="1" a="1"/>
  <c r="P35" i="26" s="1"/>
  <c r="O445" i="26"/>
  <c r="P445" i="26" s="1" a="1"/>
  <c r="P445" i="26" s="1"/>
  <c r="O365" i="26"/>
  <c r="P365" i="26" s="1" a="1"/>
  <c r="P365" i="26" s="1"/>
  <c r="O325" i="26"/>
  <c r="P325" i="26" s="1" a="1"/>
  <c r="P325" i="26" s="1"/>
  <c r="O305" i="26"/>
  <c r="P305" i="26" s="1" a="1"/>
  <c r="P305" i="26" s="1"/>
  <c r="O285" i="26"/>
  <c r="P285" i="26" s="1" a="1"/>
  <c r="P285" i="26" s="1"/>
  <c r="O265" i="26"/>
  <c r="P265" i="26" s="1" a="1"/>
  <c r="P265" i="26" s="1"/>
  <c r="O245" i="26"/>
  <c r="P245" i="26" s="1" a="1"/>
  <c r="P245" i="26" s="1"/>
  <c r="O225" i="26"/>
  <c r="P225" i="26" s="1" a="1"/>
  <c r="P225" i="26" s="1"/>
  <c r="O185" i="26"/>
  <c r="P185" i="26" s="1" a="1"/>
  <c r="P185" i="26" s="1"/>
  <c r="O105" i="26"/>
  <c r="P105" i="26" s="1" a="1"/>
  <c r="P105" i="26" s="1"/>
  <c r="O65" i="26"/>
  <c r="P65" i="26" s="1" a="1"/>
  <c r="P65" i="26" s="1"/>
  <c r="O45" i="26"/>
  <c r="P45" i="26" s="1" a="1"/>
  <c r="P45" i="26" s="1"/>
  <c r="O464" i="26"/>
  <c r="P464" i="26" s="1" a="1"/>
  <c r="P464" i="26" s="1"/>
  <c r="O384" i="26"/>
  <c r="P384" i="26" s="1" a="1"/>
  <c r="P384" i="26" s="1"/>
  <c r="O344" i="26"/>
  <c r="P344" i="26" s="1" a="1"/>
  <c r="P344" i="26" s="1"/>
  <c r="O264" i="26"/>
  <c r="P264" i="26" s="1" a="1"/>
  <c r="P264" i="26" s="1"/>
  <c r="O244" i="26"/>
  <c r="P244" i="26" s="1" a="1"/>
  <c r="P244" i="26" s="1"/>
  <c r="O184" i="26"/>
  <c r="P184" i="26" s="1" a="1"/>
  <c r="P184" i="26" s="1"/>
  <c r="O124" i="26"/>
  <c r="P124" i="26" s="1" a="1"/>
  <c r="P124" i="26" s="1"/>
  <c r="O84" i="26"/>
  <c r="P84" i="26" s="1" a="1"/>
  <c r="P84" i="26" s="1"/>
  <c r="O64" i="26"/>
  <c r="P64" i="26" s="1" a="1"/>
  <c r="P64" i="26" s="1"/>
  <c r="O44" i="26"/>
  <c r="P44" i="26" s="1" a="1"/>
  <c r="P44" i="26" s="1"/>
  <c r="O24" i="26"/>
  <c r="P24" i="26" s="1" a="1"/>
  <c r="P24" i="26" s="1"/>
  <c r="O405" i="26"/>
  <c r="P405" i="26" s="1" a="1"/>
  <c r="P405" i="26" s="1"/>
  <c r="O484" i="26"/>
  <c r="P484" i="26" s="1" a="1"/>
  <c r="P484" i="26" s="1"/>
  <c r="O404" i="26"/>
  <c r="P404" i="26" s="1" a="1"/>
  <c r="P404" i="26" s="1"/>
  <c r="O364" i="26"/>
  <c r="P364" i="26" s="1" a="1"/>
  <c r="P364" i="26" s="1"/>
  <c r="O485" i="26"/>
  <c r="P485" i="26" s="1" a="1"/>
  <c r="P485" i="26" s="1"/>
  <c r="O385" i="26"/>
  <c r="P385" i="26" s="1" a="1"/>
  <c r="P385" i="26" s="1"/>
  <c r="O444" i="26"/>
  <c r="P444" i="26" s="1" a="1"/>
  <c r="P444" i="26" s="1"/>
  <c r="O304" i="26"/>
  <c r="P304" i="26" s="1" a="1"/>
  <c r="P304" i="26" s="1"/>
  <c r="O144" i="26"/>
  <c r="P144" i="26" s="1" a="1"/>
  <c r="P144" i="26" s="1"/>
  <c r="O465" i="26"/>
  <c r="P465" i="26" s="1" a="1"/>
  <c r="P465" i="26" s="1"/>
  <c r="O345" i="26"/>
  <c r="P345" i="26" s="1" a="1"/>
  <c r="P345" i="26" s="1"/>
  <c r="O324" i="26"/>
  <c r="P324" i="26" s="1" a="1"/>
  <c r="P324" i="26" s="1"/>
  <c r="O164" i="26"/>
  <c r="P164" i="26" s="1" a="1"/>
  <c r="P164" i="26" s="1"/>
  <c r="O498" i="26"/>
  <c r="P498" i="26" s="1" a="1"/>
  <c r="P498" i="26" s="1"/>
  <c r="O438" i="26"/>
  <c r="P438" i="26" s="1" a="1"/>
  <c r="P438" i="26" s="1"/>
  <c r="O358" i="26"/>
  <c r="P358" i="26" s="1" a="1"/>
  <c r="P358" i="26" s="1"/>
  <c r="O318" i="26"/>
  <c r="P318" i="26" s="1" a="1"/>
  <c r="P318" i="26" s="1"/>
  <c r="O258" i="26"/>
  <c r="P258" i="26" s="1" a="1"/>
  <c r="P258" i="26" s="1"/>
  <c r="O238" i="26"/>
  <c r="P238" i="26" s="1" a="1"/>
  <c r="P238" i="26" s="1"/>
  <c r="O218" i="26"/>
  <c r="P218" i="26" s="1" a="1"/>
  <c r="P218" i="26" s="1"/>
  <c r="O178" i="26"/>
  <c r="P178" i="26" s="1" a="1"/>
  <c r="P178" i="26" s="1"/>
  <c r="O158" i="26"/>
  <c r="P158" i="26" s="1" a="1"/>
  <c r="P158" i="26" s="1"/>
  <c r="O98" i="26"/>
  <c r="P98" i="26" s="1" a="1"/>
  <c r="P98" i="26" s="1"/>
  <c r="O58" i="26"/>
  <c r="P58" i="26" s="1" a="1"/>
  <c r="P58" i="26" s="1"/>
  <c r="O478" i="26"/>
  <c r="P478" i="26" s="1" a="1"/>
  <c r="P478" i="26" s="1"/>
  <c r="O418" i="26"/>
  <c r="P418" i="26" s="1" a="1"/>
  <c r="P418" i="26" s="1"/>
  <c r="O298" i="26"/>
  <c r="P298" i="26" s="1" a="1"/>
  <c r="P298" i="26" s="1"/>
  <c r="O477" i="26"/>
  <c r="P477" i="26" s="1" a="1"/>
  <c r="P477" i="26" s="1"/>
  <c r="O417" i="26"/>
  <c r="P417" i="26" s="1" a="1"/>
  <c r="P417" i="26" s="1"/>
  <c r="O377" i="26"/>
  <c r="P377" i="26" s="1" a="1"/>
  <c r="P377" i="26" s="1"/>
  <c r="O317" i="26"/>
  <c r="P317" i="26" s="1" a="1"/>
  <c r="P317" i="26" s="1"/>
  <c r="O257" i="26"/>
  <c r="P257" i="26" s="1" a="1"/>
  <c r="P257" i="26" s="1"/>
  <c r="O217" i="26"/>
  <c r="P217" i="26" s="1" a="1"/>
  <c r="P217" i="26" s="1"/>
  <c r="O197" i="26"/>
  <c r="P197" i="26" s="1" a="1"/>
  <c r="P197" i="26" s="1"/>
  <c r="O157" i="26"/>
  <c r="P157" i="26" s="1" a="1"/>
  <c r="P157" i="26" s="1"/>
  <c r="O137" i="26"/>
  <c r="P137" i="26" s="1" a="1"/>
  <c r="P137" i="26" s="1"/>
  <c r="O117" i="26"/>
  <c r="P117" i="26" s="1" a="1"/>
  <c r="P117" i="26" s="1"/>
  <c r="O97" i="26"/>
  <c r="P97" i="26" s="1" a="1"/>
  <c r="P97" i="26" s="1"/>
  <c r="O77" i="26"/>
  <c r="P77" i="26" s="1" a="1"/>
  <c r="P77" i="26" s="1"/>
  <c r="O57" i="26"/>
  <c r="P57" i="26" s="1" a="1"/>
  <c r="P57" i="26" s="1"/>
  <c r="O37" i="26"/>
  <c r="P37" i="26" s="1" a="1"/>
  <c r="P37" i="26" s="1"/>
  <c r="O398" i="26"/>
  <c r="P398" i="26" s="1" a="1"/>
  <c r="P398" i="26" s="1"/>
  <c r="O338" i="26"/>
  <c r="P338" i="26" s="1" a="1"/>
  <c r="P338" i="26" s="1"/>
  <c r="O278" i="26"/>
  <c r="P278" i="26" s="1" a="1"/>
  <c r="P278" i="26" s="1"/>
  <c r="O497" i="26"/>
  <c r="P497" i="26" s="1" a="1"/>
  <c r="P497" i="26" s="1"/>
  <c r="O437" i="26"/>
  <c r="P437" i="26" s="1" a="1"/>
  <c r="P437" i="26" s="1"/>
  <c r="O397" i="26"/>
  <c r="P397" i="26" s="1" a="1"/>
  <c r="P397" i="26" s="1"/>
  <c r="O297" i="26"/>
  <c r="P297" i="26" s="1" a="1"/>
  <c r="P297" i="26" s="1"/>
  <c r="O237" i="26"/>
  <c r="P237" i="26" s="1" a="1"/>
  <c r="P237" i="26" s="1"/>
  <c r="O177" i="26"/>
  <c r="P177" i="26" s="1" a="1"/>
  <c r="P177" i="26" s="1"/>
  <c r="O336" i="26"/>
  <c r="P336" i="26" s="1" a="1"/>
  <c r="P336" i="26" s="1"/>
  <c r="O296" i="26"/>
  <c r="P296" i="26" s="1" a="1"/>
  <c r="P296" i="26" s="1"/>
  <c r="O395" i="26"/>
  <c r="P395" i="26" s="1" a="1"/>
  <c r="P395" i="26" s="1"/>
  <c r="O175" i="26"/>
  <c r="P175" i="26" s="1" a="1"/>
  <c r="P175" i="26" s="1"/>
  <c r="O375" i="26"/>
  <c r="P375" i="26" s="1" a="1"/>
  <c r="P375" i="26" s="1"/>
  <c r="O455" i="26"/>
  <c r="P455" i="26" s="1" a="1"/>
  <c r="P455" i="26" s="1"/>
  <c r="O315" i="26"/>
  <c r="P315" i="26" s="1" a="1"/>
  <c r="P315" i="26" s="1"/>
  <c r="O75" i="26"/>
  <c r="P75" i="26" s="1" a="1"/>
  <c r="P75" i="26" s="1"/>
  <c r="O475" i="26"/>
  <c r="P475" i="26" s="1" a="1"/>
  <c r="P475" i="26" s="1"/>
  <c r="O355" i="26"/>
  <c r="P355" i="26" s="1" a="1"/>
  <c r="P355" i="26" s="1"/>
  <c r="O295" i="26"/>
  <c r="P295" i="26" s="1" a="1"/>
  <c r="P295" i="26" s="1"/>
  <c r="O195" i="26"/>
  <c r="P195" i="26" s="1" a="1"/>
  <c r="P195" i="26" s="1"/>
  <c r="O135" i="26"/>
  <c r="P135" i="26" s="1" a="1"/>
  <c r="P135" i="26" s="1"/>
  <c r="O431" i="26"/>
  <c r="P431" i="26" s="1" a="1"/>
  <c r="P431" i="26" s="1"/>
  <c r="O411" i="26"/>
  <c r="P411" i="26" s="1" a="1"/>
  <c r="P411" i="26" s="1"/>
  <c r="O391" i="26"/>
  <c r="P391" i="26" s="1" a="1"/>
  <c r="P391" i="26" s="1"/>
  <c r="O371" i="26"/>
  <c r="P371" i="26" s="1" a="1"/>
  <c r="P371" i="26" s="1"/>
  <c r="O331" i="26"/>
  <c r="P331" i="26" s="1" a="1"/>
  <c r="P331" i="26" s="1"/>
  <c r="O311" i="26"/>
  <c r="P311" i="26" s="1" a="1"/>
  <c r="P311" i="26" s="1"/>
  <c r="O271" i="26"/>
  <c r="P271" i="26" s="1" a="1"/>
  <c r="P271" i="26" s="1"/>
  <c r="O251" i="26"/>
  <c r="P251" i="26" s="1" a="1"/>
  <c r="P251" i="26" s="1"/>
  <c r="O231" i="26"/>
  <c r="P231" i="26" s="1" a="1"/>
  <c r="P231" i="26" s="1"/>
  <c r="O211" i="26"/>
  <c r="P211" i="26" s="1" a="1"/>
  <c r="P211" i="26" s="1"/>
  <c r="O191" i="26"/>
  <c r="P191" i="26" s="1" a="1"/>
  <c r="P191" i="26" s="1"/>
  <c r="O171" i="26"/>
  <c r="P171" i="26" s="1" a="1"/>
  <c r="P171" i="26" s="1"/>
  <c r="O151" i="26"/>
  <c r="P151" i="26" s="1" a="1"/>
  <c r="P151" i="26" s="1"/>
  <c r="O91" i="26"/>
  <c r="P91" i="26" s="1" a="1"/>
  <c r="P91" i="26" s="1"/>
  <c r="O31" i="26"/>
  <c r="P31" i="26" s="1" a="1"/>
  <c r="P31" i="26" s="1"/>
  <c r="O495" i="26"/>
  <c r="P495" i="26" s="1" a="1"/>
  <c r="P495" i="26" s="1"/>
  <c r="O415" i="26"/>
  <c r="P415" i="26" s="1" a="1"/>
  <c r="P415" i="26" s="1"/>
  <c r="O335" i="26"/>
  <c r="P335" i="26" s="1" a="1"/>
  <c r="P335" i="26" s="1"/>
  <c r="O255" i="26"/>
  <c r="P255" i="26" s="1" a="1"/>
  <c r="P255" i="26" s="1"/>
  <c r="O155" i="26"/>
  <c r="P155" i="26" s="1" a="1"/>
  <c r="P155" i="26" s="1"/>
  <c r="O55" i="26"/>
  <c r="P55" i="26" s="1" a="1"/>
  <c r="P55" i="26" s="1"/>
  <c r="O471" i="26"/>
  <c r="P471" i="26" s="1" a="1"/>
  <c r="P471" i="26" s="1"/>
  <c r="O490" i="26"/>
  <c r="P490" i="26" s="1" a="1"/>
  <c r="P490" i="26" s="1"/>
  <c r="O470" i="26"/>
  <c r="P470" i="26" s="1" a="1"/>
  <c r="P470" i="26" s="1"/>
  <c r="O450" i="26"/>
  <c r="P450" i="26" s="1" a="1"/>
  <c r="P450" i="26" s="1"/>
  <c r="O410" i="26"/>
  <c r="P410" i="26" s="1" a="1"/>
  <c r="P410" i="26" s="1"/>
  <c r="O390" i="26"/>
  <c r="P390" i="26" s="1" a="1"/>
  <c r="P390" i="26" s="1"/>
  <c r="O370" i="26"/>
  <c r="P370" i="26" s="1" a="1"/>
  <c r="P370" i="26" s="1"/>
  <c r="O350" i="26"/>
  <c r="P350" i="26" s="1" a="1"/>
  <c r="P350" i="26" s="1"/>
  <c r="O330" i="26"/>
  <c r="P330" i="26" s="1" a="1"/>
  <c r="P330" i="26" s="1"/>
  <c r="O310" i="26"/>
  <c r="P310" i="26" s="1" a="1"/>
  <c r="P310" i="26" s="1"/>
  <c r="O290" i="26"/>
  <c r="P290" i="26" s="1" a="1"/>
  <c r="P290" i="26" s="1"/>
  <c r="O270" i="26"/>
  <c r="P270" i="26" s="1" a="1"/>
  <c r="P270" i="26" s="1"/>
  <c r="O250" i="26"/>
  <c r="P250" i="26" s="1" a="1"/>
  <c r="P250" i="26" s="1"/>
  <c r="O230" i="26"/>
  <c r="P230" i="26" s="1" a="1"/>
  <c r="P230" i="26" s="1"/>
  <c r="O210" i="26"/>
  <c r="P210" i="26" s="1" a="1"/>
  <c r="P210" i="26" s="1"/>
  <c r="O190" i="26"/>
  <c r="P190" i="26" s="1" a="1"/>
  <c r="P190" i="26" s="1"/>
  <c r="O170" i="26"/>
  <c r="P170" i="26" s="1" a="1"/>
  <c r="P170" i="26" s="1"/>
  <c r="O110" i="26"/>
  <c r="P110" i="26" s="1" a="1"/>
  <c r="P110" i="26" s="1"/>
  <c r="O90" i="26"/>
  <c r="P90" i="26" s="1" a="1"/>
  <c r="P90" i="26" s="1"/>
  <c r="O70" i="26"/>
  <c r="P70" i="26" s="1" a="1"/>
  <c r="P70" i="26" s="1"/>
  <c r="O50" i="26"/>
  <c r="P50" i="26" s="1" a="1"/>
  <c r="P50" i="26" s="1"/>
  <c r="O435" i="26"/>
  <c r="P435" i="26" s="1" a="1"/>
  <c r="P435" i="26" s="1"/>
  <c r="O275" i="26"/>
  <c r="P275" i="26" s="1" a="1"/>
  <c r="P275" i="26" s="1"/>
  <c r="O95" i="26"/>
  <c r="P95" i="26" s="1" a="1"/>
  <c r="P95" i="26" s="1"/>
  <c r="O489" i="26"/>
  <c r="P489" i="26" s="1" a="1"/>
  <c r="P489" i="26" s="1"/>
  <c r="O469" i="26"/>
  <c r="P469" i="26" s="1" a="1"/>
  <c r="P469" i="26" s="1"/>
  <c r="O449" i="26"/>
  <c r="P449" i="26" s="1" a="1"/>
  <c r="P449" i="26" s="1"/>
  <c r="O429" i="26"/>
  <c r="P429" i="26" s="1" a="1"/>
  <c r="P429" i="26" s="1"/>
  <c r="O409" i="26"/>
  <c r="P409" i="26" s="1" a="1"/>
  <c r="P409" i="26" s="1"/>
  <c r="O389" i="26"/>
  <c r="P389" i="26" s="1" a="1"/>
  <c r="P389" i="26" s="1"/>
  <c r="O369" i="26"/>
  <c r="P369" i="26" s="1" a="1"/>
  <c r="P369" i="26" s="1"/>
  <c r="O349" i="26"/>
  <c r="P349" i="26" s="1" a="1"/>
  <c r="P349" i="26" s="1"/>
  <c r="O309" i="26"/>
  <c r="P309" i="26" s="1" a="1"/>
  <c r="P309" i="26" s="1"/>
  <c r="O289" i="26"/>
  <c r="P289" i="26" s="1" a="1"/>
  <c r="P289" i="26" s="1"/>
  <c r="O269" i="26"/>
  <c r="P269" i="26" s="1" a="1"/>
  <c r="P269" i="26" s="1"/>
  <c r="O209" i="26"/>
  <c r="P209" i="26" s="1" a="1"/>
  <c r="P209" i="26" s="1"/>
  <c r="O189" i="26"/>
  <c r="P189" i="26" s="1" a="1"/>
  <c r="P189" i="26" s="1"/>
  <c r="O169" i="26"/>
  <c r="P169" i="26" s="1" a="1"/>
  <c r="P169" i="26" s="1"/>
  <c r="O149" i="26"/>
  <c r="P149" i="26" s="1" a="1"/>
  <c r="P149" i="26" s="1"/>
  <c r="O129" i="26"/>
  <c r="P129" i="26" s="1" a="1"/>
  <c r="P129" i="26" s="1"/>
  <c r="O89" i="26"/>
  <c r="P89" i="26" s="1" a="1"/>
  <c r="P89" i="26" s="1"/>
  <c r="O69" i="26"/>
  <c r="P69" i="26" s="1" a="1"/>
  <c r="P69" i="26" s="1"/>
  <c r="O49" i="26"/>
  <c r="P49" i="26" s="1" a="1"/>
  <c r="P49" i="26" s="1"/>
  <c r="O403" i="26"/>
  <c r="P403" i="26" s="1" a="1"/>
  <c r="P403" i="26" s="1"/>
  <c r="O123" i="26"/>
  <c r="P123" i="26" s="1" a="1"/>
  <c r="P123" i="26" s="1"/>
  <c r="O103" i="26"/>
  <c r="P103" i="26" s="1" a="1"/>
  <c r="P103" i="26" s="1"/>
  <c r="O43" i="26"/>
  <c r="P43" i="26" s="1" a="1"/>
  <c r="P43" i="26" s="1"/>
  <c r="O423" i="26"/>
  <c r="P423" i="26" s="1" a="1"/>
  <c r="P423" i="26" s="1"/>
  <c r="O343" i="26"/>
  <c r="P343" i="26" s="1" a="1"/>
  <c r="P343" i="26" s="1"/>
  <c r="O203" i="26"/>
  <c r="P203" i="26" s="1" a="1"/>
  <c r="P203" i="26" s="1"/>
  <c r="O163" i="26"/>
  <c r="P163" i="26" s="1" a="1"/>
  <c r="P163" i="26" s="1"/>
  <c r="O83" i="26"/>
  <c r="P83" i="26" s="1" a="1"/>
  <c r="P83" i="26" s="1"/>
  <c r="O443" i="26"/>
  <c r="P443" i="26" s="1" a="1"/>
  <c r="P443" i="26" s="1"/>
  <c r="O243" i="26"/>
  <c r="P243" i="26" s="1" a="1"/>
  <c r="P243" i="26" s="1"/>
  <c r="O143" i="26"/>
  <c r="P143" i="26" s="1" a="1"/>
  <c r="P143" i="26" s="1"/>
  <c r="O63" i="26"/>
  <c r="P63" i="26" s="1" a="1"/>
  <c r="P63" i="26" s="1"/>
  <c r="O17" i="26"/>
  <c r="P17" i="26" s="1" a="1"/>
  <c r="P17" i="26" s="1"/>
  <c r="O29" i="26"/>
  <c r="P29" i="26" s="1" a="1"/>
  <c r="P29" i="26" s="1"/>
  <c r="O329" i="26"/>
  <c r="P329" i="26" s="1" a="1"/>
  <c r="P329" i="26" s="1"/>
  <c r="O249" i="26"/>
  <c r="P249" i="26" s="1" a="1"/>
  <c r="P249" i="26" s="1"/>
  <c r="O433" i="26"/>
  <c r="P433" i="26" s="1" a="1"/>
  <c r="P433" i="26" s="1"/>
  <c r="O492" i="26"/>
  <c r="P492" i="26" s="1" a="1"/>
  <c r="P492" i="26" s="1"/>
  <c r="O494" i="26"/>
  <c r="P494" i="26" s="1" a="1"/>
  <c r="P494" i="26" s="1"/>
  <c r="O454" i="26"/>
  <c r="P454" i="26" s="1" a="1"/>
  <c r="P454" i="26" s="1"/>
  <c r="O394" i="26"/>
  <c r="P394" i="26" s="1" a="1"/>
  <c r="P394" i="26" s="1"/>
  <c r="O354" i="26"/>
  <c r="P354" i="26" s="1" a="1"/>
  <c r="P354" i="26" s="1"/>
  <c r="O254" i="26"/>
  <c r="P254" i="26" s="1" a="1"/>
  <c r="P254" i="26" s="1"/>
  <c r="O214" i="26"/>
  <c r="P214" i="26" s="1" a="1"/>
  <c r="P214" i="26" s="1"/>
  <c r="O174" i="26"/>
  <c r="P174" i="26" s="1" a="1"/>
  <c r="P174" i="26" s="1"/>
  <c r="O134" i="26"/>
  <c r="P134" i="26" s="1" a="1"/>
  <c r="P134" i="26" s="1"/>
  <c r="O74" i="26"/>
  <c r="P74" i="26" s="1" a="1"/>
  <c r="P74" i="26" s="1"/>
  <c r="O474" i="26"/>
  <c r="P474" i="26" s="1" a="1"/>
  <c r="P474" i="26" s="1"/>
  <c r="O414" i="26"/>
  <c r="P414" i="26" s="1" a="1"/>
  <c r="P414" i="26" s="1"/>
  <c r="O374" i="26"/>
  <c r="P374" i="26" s="1" a="1"/>
  <c r="P374" i="26" s="1"/>
  <c r="O334" i="26"/>
  <c r="P334" i="26" s="1" a="1"/>
  <c r="P334" i="26" s="1"/>
  <c r="O274" i="26"/>
  <c r="P274" i="26" s="1" a="1"/>
  <c r="P274" i="26" s="1"/>
  <c r="O234" i="26"/>
  <c r="P234" i="26" s="1" a="1"/>
  <c r="P234" i="26" s="1"/>
  <c r="O154" i="26"/>
  <c r="P154" i="26" s="1" a="1"/>
  <c r="P154" i="26" s="1"/>
  <c r="O114" i="26"/>
  <c r="P114" i="26" s="1" a="1"/>
  <c r="P114" i="26" s="1"/>
  <c r="O94" i="26"/>
  <c r="P94" i="26" s="1" a="1"/>
  <c r="P94" i="26" s="1"/>
  <c r="O54" i="26"/>
  <c r="P54" i="26" s="1" a="1"/>
  <c r="P54" i="26" s="1"/>
  <c r="O34" i="26"/>
  <c r="P34" i="26" s="1" a="1"/>
  <c r="P34" i="26" s="1"/>
  <c r="O473" i="26"/>
  <c r="P473" i="26" s="1" a="1"/>
  <c r="P473" i="26" s="1"/>
  <c r="O333" i="26"/>
  <c r="P333" i="26" s="1" a="1"/>
  <c r="P333" i="26" s="1"/>
  <c r="O73" i="26"/>
  <c r="P73" i="26" s="1" a="1"/>
  <c r="P73" i="26" s="1"/>
  <c r="O434" i="26"/>
  <c r="P434" i="26" s="1" a="1"/>
  <c r="P434" i="26" s="1"/>
  <c r="O493" i="26"/>
  <c r="P493" i="26" s="1" a="1"/>
  <c r="P493" i="26" s="1"/>
  <c r="O453" i="26"/>
  <c r="P453" i="26" s="1" a="1"/>
  <c r="P453" i="26" s="1"/>
  <c r="O413" i="26"/>
  <c r="P413" i="26" s="1" a="1"/>
  <c r="P413" i="26" s="1"/>
  <c r="O393" i="26"/>
  <c r="P393" i="26" s="1" a="1"/>
  <c r="P393" i="26" s="1"/>
  <c r="O373" i="26"/>
  <c r="P373" i="26" s="1" a="1"/>
  <c r="P373" i="26" s="1"/>
  <c r="O353" i="26"/>
  <c r="P353" i="26" s="1" a="1"/>
  <c r="P353" i="26" s="1"/>
  <c r="O313" i="26"/>
  <c r="P313" i="26" s="1" a="1"/>
  <c r="P313" i="26" s="1"/>
  <c r="O293" i="26"/>
  <c r="P293" i="26" s="1" a="1"/>
  <c r="P293" i="26" s="1"/>
  <c r="O273" i="26"/>
  <c r="P273" i="26" s="1" a="1"/>
  <c r="P273" i="26" s="1"/>
  <c r="O253" i="26"/>
  <c r="P253" i="26" s="1" a="1"/>
  <c r="P253" i="26" s="1"/>
  <c r="O233" i="26"/>
  <c r="P233" i="26" s="1" a="1"/>
  <c r="P233" i="26" s="1"/>
  <c r="O213" i="26"/>
  <c r="P213" i="26" s="1" a="1"/>
  <c r="P213" i="26" s="1"/>
  <c r="O193" i="26"/>
  <c r="P193" i="26" s="1" a="1"/>
  <c r="P193" i="26" s="1"/>
  <c r="O173" i="26"/>
  <c r="P173" i="26" s="1" a="1"/>
  <c r="P173" i="26" s="1"/>
  <c r="O153" i="26"/>
  <c r="P153" i="26" s="1" a="1"/>
  <c r="P153" i="26" s="1"/>
  <c r="O133" i="26"/>
  <c r="P133" i="26" s="1" a="1"/>
  <c r="P133" i="26" s="1"/>
  <c r="O113" i="26"/>
  <c r="P113" i="26" s="1" a="1"/>
  <c r="P113" i="26" s="1"/>
  <c r="O93" i="26"/>
  <c r="P93" i="26" s="1" a="1"/>
  <c r="P93" i="26" s="1"/>
  <c r="O53" i="26"/>
  <c r="P53" i="26" s="1" a="1"/>
  <c r="P53" i="26" s="1"/>
  <c r="O33" i="26"/>
  <c r="P33" i="26" s="1" a="1"/>
  <c r="P33" i="26" s="1"/>
  <c r="O488" i="26"/>
  <c r="P488" i="26" s="1" a="1"/>
  <c r="P488" i="26" s="1"/>
  <c r="O448" i="26"/>
  <c r="P448" i="26" s="1" a="1"/>
  <c r="P448" i="26" s="1"/>
  <c r="O408" i="26"/>
  <c r="P408" i="26" s="1" a="1"/>
  <c r="P408" i="26" s="1"/>
  <c r="O348" i="26"/>
  <c r="P348" i="26" s="1" a="1"/>
  <c r="P348" i="26" s="1"/>
  <c r="O268" i="26"/>
  <c r="P268" i="26" s="1" a="1"/>
  <c r="P268" i="26" s="1"/>
  <c r="O228" i="26"/>
  <c r="P228" i="26" s="1" a="1"/>
  <c r="P228" i="26" s="1"/>
  <c r="O148" i="26"/>
  <c r="P148" i="26" s="1" a="1"/>
  <c r="P148" i="26" s="1"/>
  <c r="O108" i="26"/>
  <c r="P108" i="26" s="1" a="1"/>
  <c r="P108" i="26" s="1"/>
  <c r="O48" i="26"/>
  <c r="P48" i="26" s="1" a="1"/>
  <c r="P48" i="26" s="1"/>
  <c r="O487" i="26"/>
  <c r="P487" i="26" s="1" a="1"/>
  <c r="P487" i="26" s="1"/>
  <c r="O447" i="26"/>
  <c r="P447" i="26" s="1" a="1"/>
  <c r="P447" i="26" s="1"/>
  <c r="O427" i="26"/>
  <c r="P427" i="26" s="1" a="1"/>
  <c r="P427" i="26" s="1"/>
  <c r="O387" i="26"/>
  <c r="P387" i="26" s="1" a="1"/>
  <c r="P387" i="26" s="1"/>
  <c r="O367" i="26"/>
  <c r="P367" i="26" s="1" a="1"/>
  <c r="P367" i="26" s="1"/>
  <c r="O347" i="26"/>
  <c r="P347" i="26" s="1" a="1"/>
  <c r="P347" i="26" s="1"/>
  <c r="O327" i="26"/>
  <c r="P327" i="26" s="1" a="1"/>
  <c r="P327" i="26" s="1"/>
  <c r="O307" i="26"/>
  <c r="P307" i="26" s="1" a="1"/>
  <c r="P307" i="26" s="1"/>
  <c r="O287" i="26"/>
  <c r="P287" i="26" s="1" a="1"/>
  <c r="P287" i="26" s="1"/>
  <c r="O267" i="26"/>
  <c r="P267" i="26" s="1" a="1"/>
  <c r="P267" i="26" s="1"/>
  <c r="O247" i="26"/>
  <c r="P247" i="26" s="1" a="1"/>
  <c r="P247" i="26" s="1"/>
  <c r="O227" i="26"/>
  <c r="P227" i="26" s="1" a="1"/>
  <c r="P227" i="26" s="1"/>
  <c r="O207" i="26"/>
  <c r="P207" i="26" s="1" a="1"/>
  <c r="P207" i="26" s="1"/>
  <c r="O187" i="26"/>
  <c r="P187" i="26" s="1" a="1"/>
  <c r="P187" i="26" s="1"/>
  <c r="O167" i="26"/>
  <c r="P167" i="26" s="1" a="1"/>
  <c r="P167" i="26" s="1"/>
  <c r="O147" i="26"/>
  <c r="P147" i="26" s="1" a="1"/>
  <c r="P147" i="26" s="1"/>
  <c r="O127" i="26"/>
  <c r="P127" i="26" s="1" a="1"/>
  <c r="P127" i="26" s="1"/>
  <c r="O107" i="26"/>
  <c r="P107" i="26" s="1" a="1"/>
  <c r="P107" i="26" s="1"/>
  <c r="O87" i="26"/>
  <c r="P87" i="26" s="1" a="1"/>
  <c r="P87" i="26" s="1"/>
  <c r="O67" i="26"/>
  <c r="P67" i="26" s="1" a="1"/>
  <c r="P67" i="26" s="1"/>
  <c r="O47" i="26"/>
  <c r="P47" i="26" s="1" a="1"/>
  <c r="P47" i="26" s="1"/>
  <c r="O27" i="26"/>
  <c r="P27" i="26" s="1" a="1"/>
  <c r="P27" i="26" s="1"/>
  <c r="O468" i="26"/>
  <c r="P468" i="26" s="1" a="1"/>
  <c r="P468" i="26" s="1"/>
  <c r="O428" i="26"/>
  <c r="P428" i="26" s="1" a="1"/>
  <c r="P428" i="26" s="1"/>
  <c r="O388" i="26"/>
  <c r="P388" i="26" s="1" a="1"/>
  <c r="P388" i="26" s="1"/>
  <c r="O368" i="26"/>
  <c r="P368" i="26" s="1" a="1"/>
  <c r="P368" i="26" s="1"/>
  <c r="O328" i="26"/>
  <c r="P328" i="26" s="1" a="1"/>
  <c r="P328" i="26" s="1"/>
  <c r="O248" i="26"/>
  <c r="P248" i="26" s="1" a="1"/>
  <c r="P248" i="26" s="1"/>
  <c r="O208" i="26"/>
  <c r="P208" i="26" s="1" a="1"/>
  <c r="P208" i="26" s="1"/>
  <c r="O168" i="26"/>
  <c r="P168" i="26" s="1" a="1"/>
  <c r="P168" i="26" s="1"/>
  <c r="O128" i="26"/>
  <c r="P128" i="26" s="1" a="1"/>
  <c r="P128" i="26" s="1"/>
  <c r="O88" i="26"/>
  <c r="P88" i="26" s="1" a="1"/>
  <c r="P88" i="26" s="1"/>
  <c r="O68" i="26"/>
  <c r="P68" i="26" s="1" a="1"/>
  <c r="P68" i="26" s="1"/>
  <c r="O28" i="26"/>
  <c r="P28" i="26" s="1" a="1"/>
  <c r="P28" i="26" s="1"/>
  <c r="O467" i="26"/>
  <c r="P467" i="26" s="1" a="1"/>
  <c r="P467" i="26" s="1"/>
  <c r="O482" i="26"/>
  <c r="P482" i="26" s="1" a="1"/>
  <c r="P482" i="26" s="1"/>
  <c r="O422" i="26"/>
  <c r="P422" i="26" s="1" a="1"/>
  <c r="P422" i="26" s="1"/>
  <c r="O362" i="26"/>
  <c r="P362" i="26" s="1" a="1"/>
  <c r="P362" i="26" s="1"/>
  <c r="O282" i="26"/>
  <c r="P282" i="26" s="1" a="1"/>
  <c r="P282" i="26" s="1"/>
  <c r="O222" i="26"/>
  <c r="P222" i="26" s="1" a="1"/>
  <c r="P222" i="26" s="1"/>
  <c r="O162" i="26"/>
  <c r="P162" i="26" s="1" a="1"/>
  <c r="P162" i="26" s="1"/>
  <c r="O82" i="26"/>
  <c r="P82" i="26" s="1" a="1"/>
  <c r="P82" i="26" s="1"/>
  <c r="O501" i="26"/>
  <c r="P501" i="26" s="1" a="1"/>
  <c r="P501" i="26" s="1"/>
  <c r="O481" i="26"/>
  <c r="P481" i="26" s="1" a="1"/>
  <c r="P481" i="26" s="1"/>
  <c r="O461" i="26"/>
  <c r="P461" i="26" s="1" a="1"/>
  <c r="P461" i="26" s="1"/>
  <c r="O441" i="26"/>
  <c r="P441" i="26" s="1" a="1"/>
  <c r="P441" i="26" s="1"/>
  <c r="O439" i="26"/>
  <c r="P439" i="26" s="1" a="1"/>
  <c r="P439" i="26" s="1"/>
  <c r="O379" i="26"/>
  <c r="P379" i="26" s="1" a="1"/>
  <c r="P379" i="26" s="1"/>
  <c r="O442" i="26"/>
  <c r="P442" i="26" s="1" a="1"/>
  <c r="P442" i="26" s="1"/>
  <c r="O382" i="26"/>
  <c r="P382" i="26" s="1" a="1"/>
  <c r="P382" i="26" s="1"/>
  <c r="O322" i="26"/>
  <c r="P322" i="26" s="1" a="1"/>
  <c r="P322" i="26" s="1"/>
  <c r="O262" i="26"/>
  <c r="P262" i="26" s="1" a="1"/>
  <c r="P262" i="26" s="1"/>
  <c r="O202" i="26"/>
  <c r="P202" i="26" s="1" a="1"/>
  <c r="P202" i="26" s="1"/>
  <c r="O142" i="26"/>
  <c r="P142" i="26" s="1" a="1"/>
  <c r="P142" i="26" s="1"/>
  <c r="O102" i="26"/>
  <c r="P102" i="26" s="1" a="1"/>
  <c r="P102" i="26" s="1"/>
  <c r="O62" i="26"/>
  <c r="P62" i="26" s="1" a="1"/>
  <c r="P62" i="26" s="1"/>
  <c r="O480" i="26"/>
  <c r="P480" i="26" s="1" a="1"/>
  <c r="P480" i="26" s="1"/>
  <c r="O440" i="26"/>
  <c r="P440" i="26" s="1" a="1"/>
  <c r="P440" i="26" s="1"/>
  <c r="O420" i="26"/>
  <c r="P420" i="26" s="1" a="1"/>
  <c r="P420" i="26" s="1"/>
  <c r="O400" i="26"/>
  <c r="P400" i="26" s="1" a="1"/>
  <c r="P400" i="26" s="1"/>
  <c r="O380" i="26"/>
  <c r="P380" i="26" s="1" a="1"/>
  <c r="P380" i="26" s="1"/>
  <c r="O340" i="26"/>
  <c r="P340" i="26" s="1" a="1"/>
  <c r="P340" i="26" s="1"/>
  <c r="O320" i="26"/>
  <c r="P320" i="26" s="1" a="1"/>
  <c r="P320" i="26" s="1"/>
  <c r="O300" i="26"/>
  <c r="P300" i="26" s="1" a="1"/>
  <c r="P300" i="26" s="1"/>
  <c r="O280" i="26"/>
  <c r="P280" i="26" s="1" a="1"/>
  <c r="P280" i="26" s="1"/>
  <c r="O260" i="26"/>
  <c r="P260" i="26" s="1" a="1"/>
  <c r="P260" i="26" s="1"/>
  <c r="O240" i="26"/>
  <c r="P240" i="26" s="1" a="1"/>
  <c r="P240" i="26" s="1"/>
  <c r="O220" i="26"/>
  <c r="P220" i="26" s="1" a="1"/>
  <c r="P220" i="26" s="1"/>
  <c r="O200" i="26"/>
  <c r="P200" i="26" s="1" a="1"/>
  <c r="P200" i="26" s="1"/>
  <c r="O180" i="26"/>
  <c r="P180" i="26" s="1" a="1"/>
  <c r="P180" i="26" s="1"/>
  <c r="O160" i="26"/>
  <c r="P160" i="26" s="1" a="1"/>
  <c r="P160" i="26" s="1"/>
  <c r="O140" i="26"/>
  <c r="P140" i="26" s="1" a="1"/>
  <c r="P140" i="26" s="1"/>
  <c r="O120" i="26"/>
  <c r="P120" i="26" s="1" a="1"/>
  <c r="P120" i="26" s="1"/>
  <c r="O100" i="26"/>
  <c r="P100" i="26" s="1" a="1"/>
  <c r="P100" i="26" s="1"/>
  <c r="O80" i="26"/>
  <c r="P80" i="26" s="1" a="1"/>
  <c r="P80" i="26" s="1"/>
  <c r="O60" i="26"/>
  <c r="P60" i="26" s="1" a="1"/>
  <c r="P60" i="26" s="1"/>
  <c r="O40" i="26"/>
  <c r="P40" i="26" s="1" a="1"/>
  <c r="P40" i="26" s="1"/>
  <c r="O20" i="26"/>
  <c r="P20" i="26" s="1" a="1"/>
  <c r="P20" i="26" s="1"/>
  <c r="O458" i="26"/>
  <c r="P458" i="26" s="1" a="1"/>
  <c r="P458" i="26" s="1"/>
  <c r="O378" i="26"/>
  <c r="P378" i="26" s="1" a="1"/>
  <c r="P378" i="26" s="1"/>
  <c r="O78" i="26"/>
  <c r="P78" i="26" s="1" a="1"/>
  <c r="P78" i="26" s="1"/>
  <c r="O38" i="26"/>
  <c r="P38" i="26" s="1" a="1"/>
  <c r="P38" i="26" s="1"/>
  <c r="O462" i="26"/>
  <c r="P462" i="26" s="1" a="1"/>
  <c r="P462" i="26" s="1"/>
  <c r="O402" i="26"/>
  <c r="P402" i="26" s="1" a="1"/>
  <c r="P402" i="26" s="1"/>
  <c r="O342" i="26"/>
  <c r="P342" i="26" s="1" a="1"/>
  <c r="P342" i="26" s="1"/>
  <c r="O302" i="26"/>
  <c r="P302" i="26" s="1" a="1"/>
  <c r="P302" i="26" s="1"/>
  <c r="O242" i="26"/>
  <c r="P242" i="26" s="1" a="1"/>
  <c r="P242" i="26" s="1"/>
  <c r="O182" i="26"/>
  <c r="P182" i="26" s="1" a="1"/>
  <c r="P182" i="26" s="1"/>
  <c r="O122" i="26"/>
  <c r="P122" i="26" s="1" a="1"/>
  <c r="P122" i="26" s="1"/>
  <c r="O22" i="26"/>
  <c r="P22" i="26" s="1" a="1"/>
  <c r="P22" i="26" s="1"/>
  <c r="O500" i="26"/>
  <c r="P500" i="26" s="1" a="1"/>
  <c r="P500" i="26" s="1"/>
  <c r="O460" i="26"/>
  <c r="P460" i="26" s="1" a="1"/>
  <c r="P460" i="26" s="1"/>
  <c r="O360" i="26"/>
  <c r="P360" i="26" s="1" a="1"/>
  <c r="P360" i="26" s="1"/>
  <c r="O457" i="26"/>
  <c r="P457" i="26" s="1" a="1"/>
  <c r="P457" i="26" s="1"/>
  <c r="O357" i="26"/>
  <c r="P357" i="26" s="1" a="1"/>
  <c r="P357" i="26" s="1"/>
  <c r="O337" i="26"/>
  <c r="P337" i="26" s="1" a="1"/>
  <c r="P337" i="26" s="1"/>
  <c r="O277" i="26"/>
  <c r="P277" i="26" s="1" a="1"/>
  <c r="P277" i="26" s="1"/>
  <c r="O491" i="26"/>
  <c r="P491" i="26" s="1" a="1"/>
  <c r="P491" i="26" s="1"/>
  <c r="O291" i="26"/>
  <c r="P291" i="26" s="1" a="1"/>
  <c r="P291" i="26" s="1"/>
  <c r="O111" i="26"/>
  <c r="P111" i="26" s="1" a="1"/>
  <c r="P111" i="26" s="1"/>
  <c r="O407" i="26"/>
  <c r="P407" i="26" s="1" a="1"/>
  <c r="P407" i="26" s="1"/>
  <c r="O483" i="26"/>
  <c r="P483" i="26" s="1" a="1"/>
  <c r="P483" i="26" s="1"/>
  <c r="O463" i="26"/>
  <c r="P463" i="26" s="1" a="1"/>
  <c r="P463" i="26" s="1"/>
  <c r="O383" i="26"/>
  <c r="P383" i="26" s="1" a="1"/>
  <c r="P383" i="26" s="1"/>
  <c r="O363" i="26"/>
  <c r="P363" i="26" s="1" a="1"/>
  <c r="P363" i="26" s="1"/>
  <c r="O323" i="26"/>
  <c r="P323" i="26" s="1" a="1"/>
  <c r="P323" i="26" s="1"/>
  <c r="O263" i="26"/>
  <c r="P263" i="26" s="1" a="1"/>
  <c r="P263" i="26" s="1"/>
  <c r="O223" i="26"/>
  <c r="P223" i="26" s="1" a="1"/>
  <c r="P223" i="26" s="1"/>
  <c r="O23" i="26"/>
  <c r="P23" i="26" s="1" a="1"/>
  <c r="P23" i="26" s="1"/>
  <c r="O421" i="26"/>
  <c r="P421" i="26" s="1" a="1"/>
  <c r="P421" i="26" s="1"/>
  <c r="O401" i="26"/>
  <c r="P401" i="26" s="1" a="1"/>
  <c r="P401" i="26" s="1"/>
  <c r="O381" i="26"/>
  <c r="P381" i="26" s="1" a="1"/>
  <c r="P381" i="26" s="1"/>
  <c r="O361" i="26"/>
  <c r="P361" i="26" s="1" a="1"/>
  <c r="P361" i="26" s="1"/>
  <c r="O341" i="26"/>
  <c r="P341" i="26" s="1" a="1"/>
  <c r="P341" i="26" s="1"/>
  <c r="O321" i="26"/>
  <c r="P321" i="26" s="1" a="1"/>
  <c r="P321" i="26" s="1"/>
  <c r="O301" i="26"/>
  <c r="P301" i="26" s="1" a="1"/>
  <c r="P301" i="26" s="1"/>
  <c r="O281" i="26"/>
  <c r="P281" i="26" s="1" a="1"/>
  <c r="P281" i="26" s="1"/>
  <c r="O261" i="26"/>
  <c r="P261" i="26" s="1" a="1"/>
  <c r="P261" i="26" s="1"/>
  <c r="O241" i="26"/>
  <c r="P241" i="26" s="1" a="1"/>
  <c r="P241" i="26" s="1"/>
  <c r="O201" i="26"/>
  <c r="P201" i="26" s="1" a="1"/>
  <c r="P201" i="26" s="1"/>
  <c r="O181" i="26"/>
  <c r="P181" i="26" s="1" a="1"/>
  <c r="P181" i="26" s="1"/>
  <c r="O161" i="26"/>
  <c r="P161" i="26" s="1" a="1"/>
  <c r="P161" i="26" s="1"/>
  <c r="O141" i="26"/>
  <c r="P141" i="26" s="1" a="1"/>
  <c r="P141" i="26" s="1"/>
  <c r="O101" i="26"/>
  <c r="P101" i="26" s="1" a="1"/>
  <c r="P101" i="26" s="1"/>
  <c r="O81" i="26"/>
  <c r="P81" i="26" s="1" a="1"/>
  <c r="P81" i="26" s="1"/>
  <c r="O61" i="26"/>
  <c r="P61" i="26" s="1" a="1"/>
  <c r="P61" i="26" s="1"/>
  <c r="O41" i="26"/>
  <c r="P41" i="26" s="1" a="1"/>
  <c r="P41" i="26" s="1"/>
  <c r="O21" i="26"/>
  <c r="P21" i="26" s="1" a="1"/>
  <c r="P21" i="26" s="1"/>
  <c r="O499" i="26"/>
  <c r="P499" i="26" s="1" a="1"/>
  <c r="P499" i="26" s="1"/>
  <c r="O479" i="26"/>
  <c r="P479" i="26" s="1" a="1"/>
  <c r="P479" i="26" s="1"/>
  <c r="O459" i="26"/>
  <c r="P459" i="26" s="1" a="1"/>
  <c r="P459" i="26" s="1"/>
  <c r="O399" i="26"/>
  <c r="P399" i="26" s="1" a="1"/>
  <c r="P399" i="26" s="1"/>
  <c r="O359" i="26"/>
  <c r="P359" i="26" s="1" a="1"/>
  <c r="P359" i="26" s="1"/>
  <c r="O339" i="26"/>
  <c r="P339" i="26" s="1" a="1"/>
  <c r="P339" i="26" s="1"/>
  <c r="O299" i="26"/>
  <c r="P299" i="26" s="1" a="1"/>
  <c r="P299" i="26" s="1"/>
  <c r="O279" i="26"/>
  <c r="P279" i="26" s="1" a="1"/>
  <c r="P279" i="26" s="1"/>
  <c r="O259" i="26"/>
  <c r="P259" i="26" s="1" a="1"/>
  <c r="P259" i="26" s="1"/>
  <c r="O239" i="26"/>
  <c r="P239" i="26" s="1" a="1"/>
  <c r="P239" i="26" s="1"/>
  <c r="O219" i="26"/>
  <c r="P219" i="26" s="1" a="1"/>
  <c r="P219" i="26" s="1"/>
  <c r="O199" i="26"/>
  <c r="P199" i="26" s="1" a="1"/>
  <c r="P199" i="26" s="1"/>
  <c r="O179" i="26"/>
  <c r="P179" i="26" s="1" a="1"/>
  <c r="P179" i="26" s="1"/>
  <c r="O159" i="26"/>
  <c r="P159" i="26" s="1" a="1"/>
  <c r="P159" i="26" s="1"/>
  <c r="O139" i="26"/>
  <c r="P139" i="26" s="1" a="1"/>
  <c r="P139" i="26" s="1"/>
  <c r="O119" i="26"/>
  <c r="P119" i="26" s="1" a="1"/>
  <c r="P119" i="26" s="1"/>
  <c r="O99" i="26"/>
  <c r="P99" i="26" s="1" a="1"/>
  <c r="P99" i="26" s="1"/>
  <c r="O79" i="26"/>
  <c r="P79" i="26" s="1" a="1"/>
  <c r="P79" i="26" s="1"/>
  <c r="O39" i="26"/>
  <c r="P39" i="26" s="1" a="1"/>
  <c r="P39" i="26" s="1"/>
  <c r="O496" i="26"/>
  <c r="P496" i="26" s="1" a="1"/>
  <c r="P496" i="26" s="1"/>
  <c r="O476" i="26"/>
  <c r="P476" i="26" s="1" a="1"/>
  <c r="P476" i="26" s="1"/>
  <c r="O456" i="26"/>
  <c r="P456" i="26" s="1" a="1"/>
  <c r="P456" i="26" s="1"/>
  <c r="O436" i="26"/>
  <c r="P436" i="26" s="1" a="1"/>
  <c r="P436" i="26" s="1"/>
  <c r="O416" i="26"/>
  <c r="P416" i="26" s="1" a="1"/>
  <c r="P416" i="26" s="1"/>
  <c r="O396" i="26"/>
  <c r="P396" i="26" s="1" a="1"/>
  <c r="P396" i="26" s="1"/>
  <c r="O376" i="26"/>
  <c r="P376" i="26" s="1" a="1"/>
  <c r="P376" i="26" s="1"/>
  <c r="O356" i="26"/>
  <c r="P356" i="26" s="1" a="1"/>
  <c r="P356" i="26" s="1"/>
  <c r="O316" i="26"/>
  <c r="P316" i="26" s="1" a="1"/>
  <c r="P316" i="26" s="1"/>
  <c r="O276" i="26"/>
  <c r="P276" i="26" s="1" a="1"/>
  <c r="P276" i="26" s="1"/>
  <c r="O256" i="26"/>
  <c r="P256" i="26" s="1" a="1"/>
  <c r="P256" i="26" s="1"/>
  <c r="O236" i="26"/>
  <c r="P236" i="26" s="1" a="1"/>
  <c r="P236" i="26" s="1"/>
  <c r="O216" i="26"/>
  <c r="P216" i="26" s="1" a="1"/>
  <c r="P216" i="26" s="1"/>
  <c r="O196" i="26"/>
  <c r="P196" i="26" s="1" a="1"/>
  <c r="P196" i="26" s="1"/>
  <c r="O176" i="26"/>
  <c r="P176" i="26" s="1" a="1"/>
  <c r="P176" i="26" s="1"/>
  <c r="O156" i="26"/>
  <c r="P156" i="26" s="1" a="1"/>
  <c r="P156" i="26" s="1"/>
  <c r="O136" i="26"/>
  <c r="P136" i="26" s="1" a="1"/>
  <c r="P136" i="26" s="1"/>
  <c r="O116" i="26"/>
  <c r="P116" i="26" s="1" a="1"/>
  <c r="P116" i="26" s="1"/>
  <c r="O96" i="26"/>
  <c r="P96" i="26" s="1" a="1"/>
  <c r="P96" i="26" s="1"/>
  <c r="O76" i="26"/>
  <c r="P76" i="26" s="1" a="1"/>
  <c r="P76" i="26" s="1"/>
  <c r="O56" i="26"/>
  <c r="P56" i="26" s="1" a="1"/>
  <c r="P56" i="26" s="1"/>
  <c r="O36" i="26"/>
  <c r="P36" i="26" s="1" a="1"/>
  <c r="P36" i="26" s="1"/>
  <c r="O16" i="26"/>
  <c r="P16" i="26" s="1" a="1"/>
  <c r="P16" i="26" s="1"/>
  <c r="O472" i="26"/>
  <c r="P472" i="26" s="1" a="1"/>
  <c r="P472" i="26" s="1"/>
  <c r="O452" i="26"/>
  <c r="P452" i="26" s="1" a="1"/>
  <c r="P452" i="26" s="1"/>
  <c r="O432" i="26"/>
  <c r="P432" i="26" s="1" a="1"/>
  <c r="P432" i="26" s="1"/>
  <c r="O412" i="26"/>
  <c r="P412" i="26" s="1" a="1"/>
  <c r="P412" i="26" s="1"/>
  <c r="O392" i="26"/>
  <c r="P392" i="26" s="1" a="1"/>
  <c r="P392" i="26" s="1"/>
  <c r="O352" i="26"/>
  <c r="P352" i="26" s="1" a="1"/>
  <c r="P352" i="26" s="1"/>
  <c r="O332" i="26"/>
  <c r="P332" i="26" s="1" a="1"/>
  <c r="P332" i="26" s="1"/>
  <c r="O312" i="26"/>
  <c r="P312" i="26" s="1" a="1"/>
  <c r="P312" i="26" s="1"/>
  <c r="O292" i="26"/>
  <c r="P292" i="26" s="1" a="1"/>
  <c r="P292" i="26" s="1"/>
  <c r="O252" i="26"/>
  <c r="P252" i="26" s="1" a="1"/>
  <c r="P252" i="26" s="1"/>
  <c r="O232" i="26"/>
  <c r="P232" i="26" s="1" a="1"/>
  <c r="P232" i="26" s="1"/>
  <c r="O212" i="26"/>
  <c r="P212" i="26" s="1" a="1"/>
  <c r="P212" i="26" s="1"/>
  <c r="O192" i="26"/>
  <c r="P192" i="26" s="1" a="1"/>
  <c r="P192" i="26" s="1"/>
  <c r="O172" i="26"/>
  <c r="P172" i="26" s="1" a="1"/>
  <c r="P172" i="26" s="1"/>
  <c r="O152" i="26"/>
  <c r="P152" i="26" s="1" a="1"/>
  <c r="P152" i="26" s="1"/>
  <c r="O132" i="26"/>
  <c r="P132" i="26" s="1" a="1"/>
  <c r="P132" i="26" s="1"/>
  <c r="O112" i="26"/>
  <c r="P112" i="26" s="1" a="1"/>
  <c r="P112" i="26" s="1"/>
  <c r="O92" i="26"/>
  <c r="P92" i="26" s="1" a="1"/>
  <c r="P92" i="26" s="1"/>
  <c r="O72" i="26"/>
  <c r="P72" i="26" s="1" a="1"/>
  <c r="P72" i="26" s="1"/>
  <c r="O52" i="26"/>
  <c r="P52" i="26" s="1" a="1"/>
  <c r="P52" i="26" s="1"/>
  <c r="O32" i="26"/>
  <c r="P32" i="26" s="1" a="1"/>
  <c r="P32" i="26" s="1"/>
  <c r="O486" i="26"/>
  <c r="P486" i="26" s="1" a="1"/>
  <c r="P486" i="26" s="1"/>
  <c r="O466" i="26"/>
  <c r="P466" i="26" s="1" a="1"/>
  <c r="P466" i="26" s="1"/>
  <c r="O426" i="26"/>
  <c r="P426" i="26" s="1" a="1"/>
  <c r="P426" i="26" s="1"/>
  <c r="O406" i="26"/>
  <c r="P406" i="26" s="1" a="1"/>
  <c r="P406" i="26" s="1"/>
  <c r="O386" i="26"/>
  <c r="P386" i="26" s="1" a="1"/>
  <c r="P386" i="26" s="1"/>
  <c r="O366" i="26"/>
  <c r="P366" i="26" s="1" a="1"/>
  <c r="P366" i="26" s="1"/>
  <c r="O326" i="26"/>
  <c r="P326" i="26" s="1" a="1"/>
  <c r="P326" i="26" s="1"/>
  <c r="O306" i="26"/>
  <c r="P306" i="26" s="1" a="1"/>
  <c r="P306" i="26" s="1"/>
  <c r="O286" i="26"/>
  <c r="P286" i="26" s="1" a="1"/>
  <c r="P286" i="26" s="1"/>
  <c r="O266" i="26"/>
  <c r="P266" i="26" s="1" a="1"/>
  <c r="P266" i="26" s="1"/>
  <c r="O246" i="26"/>
  <c r="P246" i="26" s="1" a="1"/>
  <c r="P246" i="26" s="1"/>
  <c r="O226" i="26"/>
  <c r="P226" i="26" s="1" a="1"/>
  <c r="P226" i="26" s="1"/>
  <c r="O206" i="26"/>
  <c r="P206" i="26" s="1" a="1"/>
  <c r="P206" i="26" s="1"/>
  <c r="O186" i="26"/>
  <c r="P186" i="26" s="1" a="1"/>
  <c r="P186" i="26" s="1"/>
  <c r="O166" i="26"/>
  <c r="P166" i="26" s="1" a="1"/>
  <c r="P166" i="26" s="1"/>
  <c r="O146" i="26"/>
  <c r="P146" i="26" s="1" a="1"/>
  <c r="P146" i="26" s="1"/>
  <c r="O126" i="26"/>
  <c r="P126" i="26" s="1" a="1"/>
  <c r="P126" i="26" s="1"/>
  <c r="O106" i="26"/>
  <c r="P106" i="26" s="1" a="1"/>
  <c r="P106" i="26" s="1"/>
  <c r="O86" i="26"/>
  <c r="P86" i="26" s="1" a="1"/>
  <c r="P86" i="26" s="1"/>
  <c r="O26" i="26"/>
  <c r="P26" i="26" s="1" a="1"/>
  <c r="P26" i="26" s="1"/>
  <c r="O42" i="26"/>
  <c r="P42" i="26" s="1" a="1"/>
  <c r="P42" i="26" s="1"/>
  <c r="O424" i="26"/>
  <c r="P424" i="26" s="1" a="1"/>
  <c r="P424" i="26" s="1"/>
  <c r="O59" i="26"/>
  <c r="P59" i="26" s="1" a="1"/>
  <c r="P59" i="26" s="1"/>
  <c r="Q18" i="26" l="1" a="1"/>
  <c r="Q18" i="26" s="1"/>
  <c r="R18" i="26" s="1"/>
  <c r="Q83" i="26" a="1"/>
  <c r="Q83" i="26" s="1"/>
  <c r="R83" i="26" s="1"/>
  <c r="Q88" i="26" a="1"/>
  <c r="Q88" i="26" s="1"/>
  <c r="R88" i="26" s="1"/>
  <c r="Q187" i="26" a="1"/>
  <c r="Q187" i="26" s="1"/>
  <c r="R187" i="26" s="1"/>
  <c r="Q216" i="26" a="1"/>
  <c r="Q216" i="26" s="1"/>
  <c r="R216" i="26" s="1"/>
  <c r="Q266" i="26" a="1"/>
  <c r="Q266" i="26" s="1"/>
  <c r="R266" i="26" s="1"/>
  <c r="Q319" i="26" a="1"/>
  <c r="Q319" i="26" s="1"/>
  <c r="R319" i="26" s="1"/>
  <c r="Q332" i="26" a="1"/>
  <c r="Q332" i="26" s="1"/>
  <c r="R332" i="26" s="1"/>
  <c r="Q337" i="26" a="1"/>
  <c r="Q337" i="26" s="1"/>
  <c r="R337" i="26" s="1"/>
  <c r="Q340" i="26" a="1"/>
  <c r="Q340" i="26" s="1"/>
  <c r="R340" i="26" s="1"/>
  <c r="Q355" i="26" a="1"/>
  <c r="Q355" i="26" s="1"/>
  <c r="R355" i="26" s="1"/>
  <c r="Q365" i="26" a="1"/>
  <c r="Q365" i="26" s="1"/>
  <c r="R365" i="26" s="1"/>
  <c r="Q378" i="26" a="1"/>
  <c r="Q378" i="26" s="1"/>
  <c r="R378" i="26" s="1"/>
  <c r="Q435" i="26" a="1"/>
  <c r="Q435" i="26" s="1"/>
  <c r="R435" i="26" s="1"/>
  <c r="Q442" i="26" a="1"/>
  <c r="Q442" i="26" s="1"/>
  <c r="R442" i="26" s="1"/>
  <c r="Q448" i="26" a="1"/>
  <c r="Q448" i="26" s="1"/>
  <c r="R448" i="26" s="1"/>
  <c r="Q453" i="26" a="1"/>
  <c r="Q453" i="26" s="1"/>
  <c r="R453" i="26" s="1"/>
  <c r="Q472" i="26" a="1"/>
  <c r="Q472" i="26" s="1"/>
  <c r="R472" i="26" s="1"/>
  <c r="Q491" i="26" a="1"/>
  <c r="Q491" i="26" s="1"/>
  <c r="R491" i="26" s="1"/>
  <c r="Q196" i="26" l="1" a="1"/>
  <c r="Q196" i="26" s="1"/>
  <c r="R196" i="26" s="1"/>
  <c r="Q475" i="26" a="1"/>
  <c r="Q475" i="26" s="1"/>
  <c r="R475" i="26" s="1"/>
  <c r="Q417" i="26" a="1"/>
  <c r="Q417" i="26" s="1"/>
  <c r="R417" i="26" s="1"/>
  <c r="Q396" i="26" a="1"/>
  <c r="Q396" i="26" s="1"/>
  <c r="R396" i="26" s="1"/>
  <c r="Q260" i="26" a="1"/>
  <c r="Q260" i="26" s="1"/>
  <c r="R260" i="26" s="1"/>
  <c r="Q34" i="26" a="1"/>
  <c r="Q34" i="26" s="1"/>
  <c r="R34" i="26" s="1"/>
  <c r="Q487" i="26" a="1"/>
  <c r="Q487" i="26" s="1"/>
  <c r="R487" i="26" s="1"/>
  <c r="Q215" i="26" a="1"/>
  <c r="Q215" i="26" s="1"/>
  <c r="R215" i="26" s="1"/>
  <c r="Q133" i="26" a="1"/>
  <c r="Q133" i="26" s="1"/>
  <c r="R133" i="26" s="1"/>
  <c r="Q53" i="26" a="1"/>
  <c r="Q53" i="26" s="1"/>
  <c r="R53" i="26" s="1"/>
  <c r="Q180" i="26" a="1"/>
  <c r="Q180" i="26" s="1"/>
  <c r="R180" i="26" s="1"/>
  <c r="Q341" i="26" a="1"/>
  <c r="Q341" i="26" s="1"/>
  <c r="R341" i="26" s="1"/>
  <c r="Q234" i="26" a="1"/>
  <c r="Q234" i="26" s="1"/>
  <c r="R234" i="26" s="1"/>
  <c r="Q394" i="26" a="1"/>
  <c r="Q394" i="26" s="1"/>
  <c r="R394" i="26" s="1"/>
  <c r="Q389" i="26" a="1"/>
  <c r="Q389" i="26" s="1"/>
  <c r="R389" i="26" s="1"/>
  <c r="Q439" i="26" a="1"/>
  <c r="Q439" i="26" s="1"/>
  <c r="R439" i="26" s="1"/>
  <c r="Q424" i="26" a="1"/>
  <c r="Q424" i="26" s="1"/>
  <c r="R424" i="26" s="1"/>
  <c r="Q287" i="26" a="1"/>
  <c r="Q287" i="26" s="1"/>
  <c r="R287" i="26" s="1"/>
  <c r="Q95" i="26" a="1"/>
  <c r="Q95" i="26" s="1"/>
  <c r="R95" i="26" s="1"/>
  <c r="Q376" i="26" a="1"/>
  <c r="Q376" i="26" s="1"/>
  <c r="R376" i="26" s="1"/>
  <c r="Q213" i="26" a="1"/>
  <c r="Q213" i="26" s="1"/>
  <c r="R213" i="26" s="1"/>
  <c r="Q130" i="26" a="1"/>
  <c r="Q130" i="26" s="1"/>
  <c r="R130" i="26" s="1"/>
  <c r="Q383" i="26" a="1"/>
  <c r="Q383" i="26" s="1"/>
  <c r="R383" i="26" s="1"/>
  <c r="Q80" i="26" a="1"/>
  <c r="Q80" i="26" s="1"/>
  <c r="R80" i="26" s="1"/>
  <c r="Q470" i="26" a="1"/>
  <c r="Q470" i="26" s="1"/>
  <c r="R470" i="26" s="1"/>
  <c r="Q450" i="26" a="1"/>
  <c r="Q450" i="26" s="1"/>
  <c r="R450" i="26" s="1"/>
  <c r="Q445" i="26" a="1"/>
  <c r="Q445" i="26" s="1"/>
  <c r="R445" i="26" s="1"/>
  <c r="Q391" i="26" a="1"/>
  <c r="Q391" i="26" s="1"/>
  <c r="R391" i="26" s="1"/>
  <c r="Q386" i="26" a="1"/>
  <c r="Q386" i="26" s="1"/>
  <c r="R386" i="26" s="1"/>
  <c r="Q321" i="26" a="1"/>
  <c r="Q321" i="26" s="1"/>
  <c r="R321" i="26" s="1"/>
  <c r="Q316" i="26" a="1"/>
  <c r="Q316" i="26" s="1"/>
  <c r="R316" i="26" s="1"/>
  <c r="Q233" i="26" a="1"/>
  <c r="Q233" i="26" s="1"/>
  <c r="R233" i="26" s="1"/>
  <c r="Q218" i="26" a="1"/>
  <c r="Q218" i="26" s="1"/>
  <c r="R218" i="26" s="1"/>
  <c r="Q59" i="26" a="1"/>
  <c r="Q59" i="26" s="1"/>
  <c r="R59" i="26" s="1"/>
  <c r="Q20" i="26" a="1"/>
  <c r="Q20" i="26" s="1"/>
  <c r="R20" i="26" s="1"/>
  <c r="Q440" i="26" a="1"/>
  <c r="Q440" i="26" s="1"/>
  <c r="R440" i="26" s="1"/>
  <c r="Q368" i="26" a="1"/>
  <c r="Q368" i="26" s="1"/>
  <c r="R368" i="26" s="1"/>
  <c r="Q352" i="26" a="1"/>
  <c r="Q352" i="26" s="1"/>
  <c r="R352" i="26" s="1"/>
  <c r="Q276" i="26" a="1"/>
  <c r="Q276" i="26" s="1"/>
  <c r="R276" i="26" s="1"/>
  <c r="Q208" i="26" a="1"/>
  <c r="Q208" i="26" s="1"/>
  <c r="R208" i="26" s="1"/>
  <c r="Q167" i="26" a="1"/>
  <c r="Q167" i="26" s="1"/>
  <c r="R167" i="26" s="1"/>
  <c r="Q162" i="26" a="1"/>
  <c r="Q162" i="26" s="1"/>
  <c r="R162" i="26" s="1"/>
  <c r="Q147" i="26" a="1"/>
  <c r="Q147" i="26" s="1"/>
  <c r="R147" i="26" s="1"/>
  <c r="Q142" i="26" a="1"/>
  <c r="Q142" i="26" s="1"/>
  <c r="R142" i="26" s="1"/>
  <c r="Q137" i="26" a="1"/>
  <c r="Q137" i="26" s="1"/>
  <c r="R137" i="26" s="1"/>
  <c r="Q132" i="26" a="1"/>
  <c r="Q132" i="26" s="1"/>
  <c r="R132" i="26" s="1"/>
  <c r="Q39" i="26" a="1"/>
  <c r="Q39" i="26" s="1"/>
  <c r="R39" i="26" s="1"/>
  <c r="Q325" i="26" a="1"/>
  <c r="Q325" i="26" s="1"/>
  <c r="R325" i="26" s="1"/>
  <c r="Q222" i="26" a="1"/>
  <c r="Q222" i="26" s="1"/>
  <c r="R222" i="26" s="1"/>
  <c r="Q63" i="26" a="1"/>
  <c r="Q63" i="26" s="1"/>
  <c r="R63" i="26" s="1"/>
  <c r="Q19" i="26" a="1"/>
  <c r="Q19" i="26" s="1"/>
  <c r="R19" i="26" s="1"/>
  <c r="Q395" i="26" a="1"/>
  <c r="Q395" i="26" s="1"/>
  <c r="R395" i="26" s="1"/>
  <c r="Q486" i="26" a="1"/>
  <c r="Q486" i="26" s="1"/>
  <c r="R486" i="26" s="1"/>
  <c r="Q416" i="26" a="1"/>
  <c r="Q416" i="26" s="1"/>
  <c r="R416" i="26" s="1"/>
  <c r="Q358" i="26" a="1"/>
  <c r="Q358" i="26" s="1"/>
  <c r="R358" i="26" s="1"/>
  <c r="Q305" i="26" a="1"/>
  <c r="Q305" i="26" s="1"/>
  <c r="R305" i="26" s="1"/>
  <c r="Q300" i="26" a="1"/>
  <c r="Q300" i="26" s="1"/>
  <c r="R300" i="26" s="1"/>
  <c r="Q92" i="26" a="1"/>
  <c r="Q92" i="26" s="1"/>
  <c r="R92" i="26" s="1"/>
  <c r="Q58" i="26" a="1"/>
  <c r="Q58" i="26" s="1"/>
  <c r="R58" i="26" s="1"/>
  <c r="Q14" i="26" a="1"/>
  <c r="Q14" i="26" s="1"/>
  <c r="R14" i="26" s="1"/>
  <c r="Q454" i="26" a="1"/>
  <c r="Q454" i="26" s="1"/>
  <c r="R454" i="26" s="1"/>
  <c r="Q490" i="26" a="1"/>
  <c r="Q490" i="26" s="1"/>
  <c r="R490" i="26" s="1"/>
  <c r="Q501" i="26" a="1"/>
  <c r="Q501" i="26" s="1"/>
  <c r="R501" i="26" s="1"/>
  <c r="Q498" i="26" a="1"/>
  <c r="Q498" i="26" s="1"/>
  <c r="R498" i="26" s="1"/>
  <c r="Q473" i="26" a="1"/>
  <c r="Q473" i="26" s="1"/>
  <c r="R473" i="26" s="1"/>
  <c r="Q466" i="26" a="1"/>
  <c r="Q466" i="26" s="1"/>
  <c r="R466" i="26" s="1"/>
  <c r="Q361" i="26" a="1"/>
  <c r="Q361" i="26" s="1"/>
  <c r="R361" i="26" s="1"/>
  <c r="Q348" i="26" a="1"/>
  <c r="Q348" i="26" s="1"/>
  <c r="R348" i="26" s="1"/>
  <c r="Q275" i="26" a="1"/>
  <c r="Q275" i="26" s="1"/>
  <c r="R275" i="26" s="1"/>
  <c r="Q212" i="26" a="1"/>
  <c r="Q212" i="26" s="1"/>
  <c r="R212" i="26" s="1"/>
  <c r="Q171" i="26" a="1"/>
  <c r="Q171" i="26" s="1"/>
  <c r="R171" i="26" s="1"/>
  <c r="Q161" i="26" a="1"/>
  <c r="Q161" i="26" s="1"/>
  <c r="R161" i="26" s="1"/>
  <c r="Q146" i="26" a="1"/>
  <c r="Q146" i="26" s="1"/>
  <c r="R146" i="26" s="1"/>
  <c r="Q141" i="26" a="1"/>
  <c r="Q141" i="26" s="1"/>
  <c r="R141" i="26" s="1"/>
  <c r="Q131" i="26" a="1"/>
  <c r="Q131" i="26" s="1"/>
  <c r="R131" i="26" s="1"/>
  <c r="Q48" i="26" a="1"/>
  <c r="Q48" i="26" s="1"/>
  <c r="R48" i="26" s="1"/>
  <c r="Q38" i="26" a="1"/>
  <c r="Q38" i="26" s="1"/>
  <c r="R38" i="26" s="1"/>
  <c r="Q106" i="26" a="1"/>
  <c r="Q106" i="26" s="1"/>
  <c r="R106" i="26" s="1"/>
  <c r="Q489" i="26" a="1"/>
  <c r="Q489" i="26" s="1"/>
  <c r="R489" i="26" s="1"/>
  <c r="Q354" i="26" a="1"/>
  <c r="Q354" i="26" s="1"/>
  <c r="R354" i="26" s="1"/>
  <c r="Q206" i="26" a="1"/>
  <c r="Q206" i="26" s="1"/>
  <c r="R206" i="26" s="1"/>
  <c r="Q175" i="26" a="1"/>
  <c r="Q175" i="26" s="1"/>
  <c r="R175" i="26" s="1"/>
  <c r="Q96" i="26" a="1"/>
  <c r="Q96" i="26" s="1"/>
  <c r="R96" i="26" s="1"/>
  <c r="Q91" i="26" a="1"/>
  <c r="Q91" i="26" s="1"/>
  <c r="R91" i="26" s="1"/>
  <c r="Q86" i="26" a="1"/>
  <c r="Q86" i="26" s="1"/>
  <c r="R86" i="26" s="1"/>
  <c r="Q81" i="26" a="1"/>
  <c r="Q81" i="26" s="1"/>
  <c r="R81" i="26" s="1"/>
  <c r="Q57" i="26" a="1"/>
  <c r="Q57" i="26" s="1"/>
  <c r="R57" i="26" s="1"/>
  <c r="Q328" i="26" a="1"/>
  <c r="Q328" i="26" s="1"/>
  <c r="R328" i="26" s="1"/>
  <c r="Q264" i="26" a="1"/>
  <c r="Q264" i="26" s="1"/>
  <c r="R264" i="26" s="1"/>
  <c r="Q245" i="26" a="1"/>
  <c r="Q245" i="26" s="1"/>
  <c r="R245" i="26" s="1"/>
  <c r="Q178" i="26" a="1"/>
  <c r="Q178" i="26" s="1"/>
  <c r="R178" i="26" s="1"/>
  <c r="Q110" i="26" a="1"/>
  <c r="Q110" i="26" s="1"/>
  <c r="R110" i="26" s="1"/>
  <c r="Q428" i="26" a="1"/>
  <c r="Q428" i="26" s="1"/>
  <c r="R428" i="26" s="1"/>
  <c r="Q497" i="26" a="1"/>
  <c r="Q497" i="26" s="1"/>
  <c r="R497" i="26" s="1"/>
  <c r="Q493" i="26" a="1"/>
  <c r="Q493" i="26" s="1"/>
  <c r="R493" i="26" s="1"/>
  <c r="Q485" i="26" a="1"/>
  <c r="Q485" i="26" s="1"/>
  <c r="R485" i="26" s="1"/>
  <c r="Q481" i="26" a="1"/>
  <c r="Q481" i="26" s="1"/>
  <c r="R481" i="26" s="1"/>
  <c r="Q452" i="26" a="1"/>
  <c r="Q452" i="26" s="1"/>
  <c r="R452" i="26" s="1"/>
  <c r="Q418" i="26" a="1"/>
  <c r="Q418" i="26" s="1"/>
  <c r="R418" i="26" s="1"/>
  <c r="Q388" i="26" a="1"/>
  <c r="Q388" i="26" s="1"/>
  <c r="R388" i="26" s="1"/>
  <c r="Q360" i="26" a="1"/>
  <c r="Q360" i="26" s="1"/>
  <c r="R360" i="26" s="1"/>
  <c r="Q318" i="26" a="1"/>
  <c r="Q318" i="26" s="1"/>
  <c r="R318" i="26" s="1"/>
  <c r="Q313" i="26" a="1"/>
  <c r="Q313" i="26" s="1"/>
  <c r="R313" i="26" s="1"/>
  <c r="Q259" i="26" a="1"/>
  <c r="Q259" i="26" s="1"/>
  <c r="R259" i="26" s="1"/>
  <c r="Q254" i="26" a="1"/>
  <c r="Q254" i="26" s="1"/>
  <c r="R254" i="26" s="1"/>
  <c r="Q225" i="26" a="1"/>
  <c r="Q225" i="26" s="1"/>
  <c r="R225" i="26" s="1"/>
  <c r="Q71" i="26" a="1"/>
  <c r="Q71" i="26" s="1"/>
  <c r="R71" i="26" s="1"/>
  <c r="Q61" i="26" a="1"/>
  <c r="Q61" i="26" s="1"/>
  <c r="R61" i="26" s="1"/>
  <c r="Q32" i="26" a="1"/>
  <c r="Q32" i="26" s="1"/>
  <c r="R32" i="26" s="1"/>
  <c r="Q22" i="26" a="1"/>
  <c r="Q22" i="26" s="1"/>
  <c r="R22" i="26" s="1"/>
  <c r="Q333" i="26" a="1"/>
  <c r="Q333" i="26" s="1"/>
  <c r="R333" i="26" s="1"/>
  <c r="Q468" i="26" a="1"/>
  <c r="Q468" i="26" s="1"/>
  <c r="R468" i="26" s="1"/>
  <c r="Q437" i="26" a="1"/>
  <c r="Q437" i="26" s="1"/>
  <c r="R437" i="26" s="1"/>
  <c r="Q366" i="26" a="1"/>
  <c r="Q366" i="26" s="1"/>
  <c r="R366" i="26" s="1"/>
  <c r="Q268" i="26" a="1"/>
  <c r="Q268" i="26" s="1"/>
  <c r="R268" i="26" s="1"/>
  <c r="Q205" i="26" a="1"/>
  <c r="Q205" i="26" s="1"/>
  <c r="R205" i="26" s="1"/>
  <c r="Q195" i="26" a="1"/>
  <c r="Q195" i="26" s="1"/>
  <c r="R195" i="26" s="1"/>
  <c r="Q322" i="26" a="1"/>
  <c r="Q322" i="26" s="1"/>
  <c r="R322" i="26" s="1"/>
  <c r="Q184" i="26" a="1"/>
  <c r="Q184" i="26" s="1"/>
  <c r="R184" i="26" s="1"/>
  <c r="Q492" i="26" a="1"/>
  <c r="Q492" i="26" s="1"/>
  <c r="R492" i="26" s="1"/>
  <c r="Q456" i="26" a="1"/>
  <c r="Q456" i="26" s="1"/>
  <c r="R456" i="26" s="1"/>
  <c r="Q451" i="26" a="1"/>
  <c r="Q451" i="26" s="1"/>
  <c r="R451" i="26" s="1"/>
  <c r="Q446" i="26" a="1"/>
  <c r="Q446" i="26" s="1"/>
  <c r="R446" i="26" s="1"/>
  <c r="Q422" i="26" a="1"/>
  <c r="Q422" i="26" s="1"/>
  <c r="R422" i="26" s="1"/>
  <c r="Q353" i="26" a="1"/>
  <c r="Q353" i="26" s="1"/>
  <c r="R353" i="26" s="1"/>
  <c r="Q99" i="26" a="1"/>
  <c r="Q99" i="26" s="1"/>
  <c r="R99" i="26" s="1"/>
  <c r="Q70" i="26" a="1"/>
  <c r="Q70" i="26" s="1"/>
  <c r="R70" i="26" s="1"/>
  <c r="Q60" i="26" a="1"/>
  <c r="Q60" i="26" s="1"/>
  <c r="R60" i="26" s="1"/>
  <c r="Q16" i="26" a="1"/>
  <c r="Q16" i="26" s="1"/>
  <c r="R16" i="26" s="1"/>
  <c r="Q84" i="26" a="1"/>
  <c r="Q84" i="26" s="1"/>
  <c r="R84" i="26" s="1"/>
  <c r="Q408" i="26" a="1"/>
  <c r="Q408" i="26" s="1"/>
  <c r="R408" i="26" s="1"/>
  <c r="Q484" i="26" a="1"/>
  <c r="Q484" i="26" s="1"/>
  <c r="R484" i="26" s="1"/>
  <c r="Q460" i="26" a="1"/>
  <c r="Q460" i="26" s="1"/>
  <c r="R460" i="26" s="1"/>
  <c r="Q282" i="26" a="1"/>
  <c r="Q282" i="26" s="1"/>
  <c r="R282" i="26" s="1"/>
  <c r="Q267" i="26" a="1"/>
  <c r="Q267" i="26" s="1"/>
  <c r="R267" i="26" s="1"/>
  <c r="Q262" i="26" a="1"/>
  <c r="Q262" i="26" s="1"/>
  <c r="R262" i="26" s="1"/>
  <c r="Q209" i="26" a="1"/>
  <c r="Q209" i="26" s="1"/>
  <c r="R209" i="26" s="1"/>
  <c r="Q199" i="26" a="1"/>
  <c r="Q199" i="26" s="1"/>
  <c r="R199" i="26" s="1"/>
  <c r="Q190" i="26" a="1"/>
  <c r="Q190" i="26" s="1"/>
  <c r="R190" i="26" s="1"/>
  <c r="Q173" i="26" a="1"/>
  <c r="Q173" i="26" s="1"/>
  <c r="R173" i="26" s="1"/>
  <c r="Q153" i="26" a="1"/>
  <c r="Q153" i="26" s="1"/>
  <c r="R153" i="26" s="1"/>
  <c r="Q138" i="26" a="1"/>
  <c r="Q138" i="26" s="1"/>
  <c r="R138" i="26" s="1"/>
  <c r="Q123" i="26" a="1"/>
  <c r="Q123" i="26" s="1"/>
  <c r="R123" i="26" s="1"/>
  <c r="Q118" i="26" a="1"/>
  <c r="Q118" i="26" s="1"/>
  <c r="R118" i="26" s="1"/>
  <c r="Q35" i="26" a="1"/>
  <c r="Q35" i="26" s="1"/>
  <c r="R35" i="26" s="1"/>
  <c r="Q284" i="26" a="1"/>
  <c r="Q284" i="26" s="1"/>
  <c r="R284" i="26" s="1"/>
  <c r="Q273" i="26" a="1"/>
  <c r="Q273" i="26" s="1"/>
  <c r="R273" i="26" s="1"/>
  <c r="Q135" i="26" a="1"/>
  <c r="Q135" i="26" s="1"/>
  <c r="R135" i="26" s="1"/>
  <c r="Q482" i="26" a="1"/>
  <c r="Q482" i="26" s="1"/>
  <c r="R482" i="26" s="1"/>
  <c r="Q253" i="26" a="1"/>
  <c r="Q253" i="26" s="1"/>
  <c r="R253" i="26" s="1"/>
  <c r="Q33" i="26" a="1"/>
  <c r="Q33" i="26" s="1"/>
  <c r="R33" i="26" s="1"/>
  <c r="Q390" i="26" a="1"/>
  <c r="Q390" i="26" s="1"/>
  <c r="R390" i="26" s="1"/>
  <c r="Q85" i="26" a="1"/>
  <c r="Q85" i="26" s="1"/>
  <c r="R85" i="26" s="1"/>
  <c r="Q223" i="26" a="1"/>
  <c r="Q223" i="26" s="1"/>
  <c r="R223" i="26" s="1"/>
  <c r="Q462" i="26" a="1"/>
  <c r="Q462" i="26" s="1"/>
  <c r="R462" i="26" s="1"/>
  <c r="S319" i="26" a="1"/>
  <c r="S319" i="26" s="1"/>
  <c r="T319" i="26" s="1"/>
  <c r="Z319" i="26" s="1"/>
  <c r="Q270" i="26" a="1"/>
  <c r="Q270" i="26" s="1"/>
  <c r="R270" i="26" s="1"/>
  <c r="Q157" i="26" a="1"/>
  <c r="Q157" i="26" s="1"/>
  <c r="R157" i="26" s="1"/>
  <c r="Q432" i="26" a="1"/>
  <c r="Q432" i="26" s="1"/>
  <c r="R432" i="26" s="1"/>
  <c r="Q379" i="26" a="1"/>
  <c r="Q379" i="26" s="1"/>
  <c r="R379" i="26" s="1"/>
  <c r="Q241" i="26" a="1"/>
  <c r="Q241" i="26" s="1"/>
  <c r="R241" i="26" s="1"/>
  <c r="Q202" i="26" a="1"/>
  <c r="Q202" i="26" s="1"/>
  <c r="R202" i="26" s="1"/>
  <c r="Q112" i="26" a="1"/>
  <c r="Q112" i="26" s="1"/>
  <c r="R112" i="26" s="1"/>
  <c r="Q72" i="26" a="1"/>
  <c r="Q72" i="26" s="1"/>
  <c r="R72" i="26" s="1"/>
  <c r="Q286" i="26" a="1"/>
  <c r="Q286" i="26" s="1"/>
  <c r="R286" i="26" s="1"/>
  <c r="Q164" i="26" a="1"/>
  <c r="Q164" i="26" s="1"/>
  <c r="R164" i="26" s="1"/>
  <c r="Q480" i="26" a="1"/>
  <c r="Q480" i="26" s="1"/>
  <c r="R480" i="26" s="1"/>
  <c r="Q476" i="26" a="1"/>
  <c r="Q476" i="26" s="1"/>
  <c r="R476" i="26" s="1"/>
  <c r="Q414" i="26" a="1"/>
  <c r="Q414" i="26" s="1"/>
  <c r="R414" i="26" s="1"/>
  <c r="Q398" i="26" a="1"/>
  <c r="Q398" i="26" s="1"/>
  <c r="R398" i="26" s="1"/>
  <c r="Q289" i="26" a="1"/>
  <c r="Q289" i="26" s="1"/>
  <c r="R289" i="26" s="1"/>
  <c r="Q227" i="26" a="1"/>
  <c r="Q227" i="26" s="1"/>
  <c r="R227" i="26" s="1"/>
  <c r="Q183" i="26" a="1"/>
  <c r="Q183" i="26" s="1"/>
  <c r="R183" i="26" s="1"/>
  <c r="Q155" i="26" a="1"/>
  <c r="Q155" i="26" s="1"/>
  <c r="R155" i="26" s="1"/>
  <c r="Q151" i="26" a="1"/>
  <c r="Q151" i="26" s="1"/>
  <c r="R151" i="26" s="1"/>
  <c r="Q261" i="26" a="1"/>
  <c r="Q261" i="26" s="1"/>
  <c r="R261" i="26" s="1"/>
  <c r="Q257" i="26" a="1"/>
  <c r="Q257" i="26" s="1"/>
  <c r="R257" i="26" s="1"/>
  <c r="Q240" i="26" a="1"/>
  <c r="Q240" i="26" s="1"/>
  <c r="R240" i="26" s="1"/>
  <c r="Q126" i="26" a="1"/>
  <c r="Q126" i="26" s="1"/>
  <c r="R126" i="26" s="1"/>
  <c r="Q108" i="26" a="1"/>
  <c r="Q108" i="26" s="1"/>
  <c r="R108" i="26" s="1"/>
  <c r="Q469" i="26" a="1"/>
  <c r="Q469" i="26" s="1"/>
  <c r="R469" i="26" s="1"/>
  <c r="Q429" i="26" a="1"/>
  <c r="Q429" i="26" s="1"/>
  <c r="R429" i="26" s="1"/>
  <c r="Q52" i="26" a="1"/>
  <c r="Q52" i="26" s="1"/>
  <c r="R52" i="26" s="1"/>
  <c r="Q309" i="26" a="1"/>
  <c r="Q309" i="26" s="1"/>
  <c r="R309" i="26" s="1"/>
  <c r="Q219" i="26" a="1"/>
  <c r="Q219" i="26" s="1"/>
  <c r="R219" i="26" s="1"/>
  <c r="Q76" i="26" a="1"/>
  <c r="Q76" i="26" s="1"/>
  <c r="R76" i="26" s="1"/>
  <c r="Q31" i="26" a="1"/>
  <c r="Q31" i="26" s="1"/>
  <c r="R31" i="26" s="1"/>
  <c r="Q479" i="26" a="1"/>
  <c r="Q479" i="26" s="1"/>
  <c r="R479" i="26" s="1"/>
  <c r="Q338" i="26" a="1"/>
  <c r="Q338" i="26" s="1"/>
  <c r="R338" i="26" s="1"/>
  <c r="Q326" i="26" a="1"/>
  <c r="Q326" i="26" s="1"/>
  <c r="R326" i="26" s="1"/>
  <c r="Q288" i="26" a="1"/>
  <c r="Q288" i="26" s="1"/>
  <c r="R288" i="26" s="1"/>
  <c r="Q226" i="26" a="1"/>
  <c r="Q226" i="26" s="1"/>
  <c r="R226" i="26" s="1"/>
  <c r="Q488" i="26" a="1"/>
  <c r="Q488" i="26" s="1"/>
  <c r="R488" i="26" s="1"/>
  <c r="Q252" i="26" a="1"/>
  <c r="Q252" i="26" s="1"/>
  <c r="R252" i="26" s="1"/>
  <c r="Q68" i="26" a="1"/>
  <c r="Q68" i="26" s="1"/>
  <c r="R68" i="26" s="1"/>
  <c r="Q419" i="26" a="1"/>
  <c r="Q419" i="26" s="1"/>
  <c r="R419" i="26" s="1"/>
  <c r="Q304" i="26" a="1"/>
  <c r="Q304" i="26" s="1"/>
  <c r="R304" i="26" s="1"/>
  <c r="Q243" i="26" a="1"/>
  <c r="Q243" i="26" s="1"/>
  <c r="R243" i="26" s="1"/>
  <c r="Q185" i="26" a="1"/>
  <c r="Q185" i="26" s="1"/>
  <c r="R185" i="26" s="1"/>
  <c r="Q26" i="26" a="1"/>
  <c r="Q26" i="26" s="1"/>
  <c r="R26" i="26" s="1"/>
  <c r="Q377" i="26" a="1"/>
  <c r="Q377" i="26" s="1"/>
  <c r="R377" i="26" s="1"/>
  <c r="Q308" i="26" a="1"/>
  <c r="Q308" i="26" s="1"/>
  <c r="R308" i="26" s="1"/>
  <c r="Q129" i="26" a="1"/>
  <c r="Q129" i="26" s="1"/>
  <c r="R129" i="26" s="1"/>
  <c r="Q75" i="26" a="1"/>
  <c r="Q75" i="26" s="1"/>
  <c r="R75" i="26" s="1"/>
  <c r="Q280" i="26" a="1"/>
  <c r="Q280" i="26" s="1"/>
  <c r="R280" i="26" s="1"/>
  <c r="Q255" i="26" a="1"/>
  <c r="Q255" i="26" s="1"/>
  <c r="R255" i="26" s="1"/>
  <c r="Q170" i="26" a="1"/>
  <c r="Q170" i="26" s="1"/>
  <c r="R170" i="26" s="1"/>
  <c r="Q149" i="26" a="1"/>
  <c r="Q149" i="26" s="1"/>
  <c r="R149" i="26" s="1"/>
  <c r="Q21" i="26" a="1"/>
  <c r="Q21" i="26" s="1"/>
  <c r="R21" i="26" s="1"/>
  <c r="Q124" i="26" a="1"/>
  <c r="Q124" i="26" s="1"/>
  <c r="R124" i="26" s="1"/>
  <c r="Q409" i="26" a="1"/>
  <c r="Q409" i="26" s="1"/>
  <c r="R409" i="26" s="1"/>
  <c r="Q342" i="26" a="1"/>
  <c r="Q342" i="26" s="1"/>
  <c r="R342" i="26" s="1"/>
  <c r="Q329" i="26" a="1"/>
  <c r="Q329" i="26" s="1"/>
  <c r="R329" i="26" s="1"/>
  <c r="Q128" i="26" a="1"/>
  <c r="Q128" i="26" s="1"/>
  <c r="R128" i="26" s="1"/>
  <c r="Q119" i="26" a="1"/>
  <c r="Q119" i="26" s="1"/>
  <c r="R119" i="26" s="1"/>
  <c r="Q93" i="26" a="1"/>
  <c r="Q93" i="26" s="1"/>
  <c r="R93" i="26" s="1"/>
  <c r="Q359" i="26" a="1"/>
  <c r="Q359" i="26" s="1"/>
  <c r="R359" i="26" s="1"/>
  <c r="Q356" i="26" a="1"/>
  <c r="Q356" i="26" s="1"/>
  <c r="R356" i="26" s="1"/>
  <c r="Q101" i="26" a="1"/>
  <c r="Q101" i="26" s="1"/>
  <c r="R101" i="26" s="1"/>
  <c r="Q290" i="26" a="1"/>
  <c r="Q290" i="26" s="1"/>
  <c r="R290" i="26" s="1"/>
  <c r="Q250" i="26" a="1"/>
  <c r="Q250" i="26" s="1"/>
  <c r="R250" i="26" s="1"/>
  <c r="Q97" i="26" a="1"/>
  <c r="Q97" i="26" s="1"/>
  <c r="R97" i="26" s="1"/>
  <c r="Q66" i="26" a="1"/>
  <c r="Q66" i="26" s="1"/>
  <c r="R66" i="26" s="1"/>
  <c r="Q54" i="26" a="1"/>
  <c r="Q54" i="26" s="1"/>
  <c r="R54" i="26" s="1"/>
  <c r="Q46" i="26" a="1"/>
  <c r="Q46" i="26" s="1"/>
  <c r="R46" i="26" s="1"/>
  <c r="Q426" i="26" a="1"/>
  <c r="Q426" i="26" s="1"/>
  <c r="R426" i="26" s="1"/>
  <c r="Q306" i="26" a="1"/>
  <c r="Q306" i="26" s="1"/>
  <c r="R306" i="26" s="1"/>
  <c r="Q441" i="26" a="1"/>
  <c r="Q441" i="26" s="1"/>
  <c r="R441" i="26" s="1"/>
  <c r="Q315" i="26" a="1"/>
  <c r="Q315" i="26" s="1"/>
  <c r="R315" i="26" s="1"/>
  <c r="Q258" i="26" a="1"/>
  <c r="Q258" i="26" s="1"/>
  <c r="R258" i="26" s="1"/>
  <c r="Q224" i="26" a="1"/>
  <c r="Q224" i="26" s="1"/>
  <c r="R224" i="26" s="1"/>
  <c r="Q191" i="26" a="1"/>
  <c r="Q191" i="26" s="1"/>
  <c r="R191" i="26" s="1"/>
  <c r="Q160" i="26" a="1"/>
  <c r="Q160" i="26" s="1"/>
  <c r="R160" i="26" s="1"/>
  <c r="Q143" i="26" a="1"/>
  <c r="Q143" i="26" s="1"/>
  <c r="R143" i="26" s="1"/>
  <c r="Q127" i="26" a="1"/>
  <c r="Q127" i="26" s="1"/>
  <c r="R127" i="26" s="1"/>
  <c r="Q113" i="26" a="1"/>
  <c r="Q113" i="26" s="1"/>
  <c r="R113" i="26" s="1"/>
  <c r="Q73" i="26" a="1"/>
  <c r="Q73" i="26" s="1"/>
  <c r="R73" i="26" s="1"/>
  <c r="Q28" i="26" a="1"/>
  <c r="Q28" i="26" s="1"/>
  <c r="R28" i="26" s="1"/>
  <c r="Q323" i="26" a="1"/>
  <c r="Q323" i="26" s="1"/>
  <c r="R323" i="26" s="1"/>
  <c r="Q302" i="26" a="1"/>
  <c r="Q302" i="26" s="1"/>
  <c r="R302" i="26" s="1"/>
  <c r="Q499" i="26" a="1"/>
  <c r="Q499" i="26" s="1"/>
  <c r="R499" i="26" s="1"/>
  <c r="Q425" i="26" a="1"/>
  <c r="Q425" i="26" s="1"/>
  <c r="R425" i="26" s="1"/>
  <c r="Q278" i="26" a="1"/>
  <c r="Q278" i="26" s="1"/>
  <c r="R278" i="26" s="1"/>
  <c r="Q122" i="26" a="1"/>
  <c r="Q122" i="26" s="1"/>
  <c r="R122" i="26" s="1"/>
  <c r="S442" i="26" a="1"/>
  <c r="S442" i="26" s="1"/>
  <c r="T442" i="26" s="1"/>
  <c r="Z442" i="26" s="1"/>
  <c r="Q471" i="26" a="1"/>
  <c r="Q471" i="26" s="1"/>
  <c r="R471" i="26" s="1"/>
  <c r="Q478" i="26" a="1"/>
  <c r="Q478" i="26" s="1"/>
  <c r="R478" i="26" s="1"/>
  <c r="Q404" i="26" a="1"/>
  <c r="Q404" i="26" s="1"/>
  <c r="R404" i="26" s="1"/>
  <c r="Q438" i="26" a="1"/>
  <c r="Q438" i="26" s="1"/>
  <c r="R438" i="26" s="1"/>
  <c r="Q496" i="26" a="1"/>
  <c r="Q496" i="26" s="1"/>
  <c r="R496" i="26" s="1"/>
  <c r="Q444" i="26" a="1"/>
  <c r="Q444" i="26" s="1"/>
  <c r="R444" i="26" s="1"/>
  <c r="Q367" i="26" a="1"/>
  <c r="Q367" i="26" s="1"/>
  <c r="R367" i="26" s="1"/>
  <c r="S365" i="26" a="1"/>
  <c r="S365" i="26" s="1"/>
  <c r="T365" i="26" s="1"/>
  <c r="Z365" i="26" s="1"/>
  <c r="Q244" i="26" a="1"/>
  <c r="Q244" i="26" s="1"/>
  <c r="R244" i="26" s="1"/>
  <c r="Q339" i="26" a="1"/>
  <c r="Q339" i="26" s="1"/>
  <c r="R339" i="26" s="1"/>
  <c r="Q312" i="26" a="1"/>
  <c r="Q312" i="26" s="1"/>
  <c r="R312" i="26" s="1"/>
  <c r="Q495" i="26" a="1"/>
  <c r="Q495" i="26" s="1"/>
  <c r="R495" i="26" s="1"/>
  <c r="Q392" i="26" a="1"/>
  <c r="Q392" i="26" s="1"/>
  <c r="R392" i="26" s="1"/>
  <c r="Q458" i="26" a="1"/>
  <c r="Q458" i="26" s="1"/>
  <c r="R458" i="26" s="1"/>
  <c r="Q431" i="26" a="1"/>
  <c r="Q431" i="26" s="1"/>
  <c r="R431" i="26" s="1"/>
  <c r="Q403" i="26" a="1"/>
  <c r="Q403" i="26" s="1"/>
  <c r="R403" i="26" s="1"/>
  <c r="Q400" i="26" a="1"/>
  <c r="Q400" i="26" s="1"/>
  <c r="R400" i="26" s="1"/>
  <c r="Q120" i="26" a="1"/>
  <c r="Q120" i="26" s="1"/>
  <c r="R120" i="26" s="1"/>
  <c r="Q477" i="26" a="1"/>
  <c r="Q477" i="26" s="1"/>
  <c r="R477" i="26" s="1"/>
  <c r="Q320" i="26" a="1"/>
  <c r="Q320" i="26" s="1"/>
  <c r="R320" i="26" s="1"/>
  <c r="Q150" i="26" a="1"/>
  <c r="Q150" i="26" s="1"/>
  <c r="R150" i="26" s="1"/>
  <c r="Q410" i="26" a="1"/>
  <c r="Q410" i="26" s="1"/>
  <c r="R410" i="26" s="1"/>
  <c r="Q285" i="26" a="1"/>
  <c r="Q285" i="26" s="1"/>
  <c r="R285" i="26" s="1"/>
  <c r="Q251" i="26" a="1"/>
  <c r="Q251" i="26" s="1"/>
  <c r="R251" i="26" s="1"/>
  <c r="Q467" i="26" a="1"/>
  <c r="Q467" i="26" s="1"/>
  <c r="R467" i="26" s="1"/>
  <c r="Q373" i="26" a="1"/>
  <c r="Q373" i="26" s="1"/>
  <c r="R373" i="26" s="1"/>
  <c r="Q421" i="26" a="1"/>
  <c r="Q421" i="26" s="1"/>
  <c r="R421" i="26" s="1"/>
  <c r="Q405" i="26" a="1"/>
  <c r="Q405" i="26" s="1"/>
  <c r="R405" i="26" s="1"/>
  <c r="Q385" i="26" a="1"/>
  <c r="Q385" i="26" s="1"/>
  <c r="R385" i="26" s="1"/>
  <c r="Q311" i="26" a="1"/>
  <c r="Q311" i="26" s="1"/>
  <c r="R311" i="26" s="1"/>
  <c r="Q382" i="26" a="1"/>
  <c r="Q382" i="26" s="1"/>
  <c r="R382" i="26" s="1"/>
  <c r="Q483" i="26" a="1"/>
  <c r="Q483" i="26" s="1"/>
  <c r="R483" i="26" s="1"/>
  <c r="Q459" i="26" a="1"/>
  <c r="Q459" i="26" s="1"/>
  <c r="R459" i="26" s="1"/>
  <c r="Q402" i="26" a="1"/>
  <c r="Q402" i="26" s="1"/>
  <c r="R402" i="26" s="1"/>
  <c r="Q464" i="26" a="1"/>
  <c r="Q464" i="26" s="1"/>
  <c r="R464" i="26" s="1"/>
  <c r="Q370" i="26" a="1"/>
  <c r="Q370" i="26" s="1"/>
  <c r="R370" i="26" s="1"/>
  <c r="Q449" i="26" a="1"/>
  <c r="Q449" i="26" s="1"/>
  <c r="R449" i="26" s="1"/>
  <c r="Q474" i="26" a="1"/>
  <c r="Q474" i="26" s="1"/>
  <c r="R474" i="26" s="1"/>
  <c r="Q430" i="26" a="1"/>
  <c r="Q430" i="26" s="1"/>
  <c r="R430" i="26" s="1"/>
  <c r="Q407" i="26" a="1"/>
  <c r="Q407" i="26" s="1"/>
  <c r="R407" i="26" s="1"/>
  <c r="Q364" i="26" a="1"/>
  <c r="Q364" i="26" s="1"/>
  <c r="R364" i="26" s="1"/>
  <c r="Q310" i="26" a="1"/>
  <c r="Q310" i="26" s="1"/>
  <c r="R310" i="26" s="1"/>
  <c r="Q447" i="26" a="1"/>
  <c r="Q447" i="26" s="1"/>
  <c r="R447" i="26" s="1"/>
  <c r="Q494" i="26" a="1"/>
  <c r="Q494" i="26" s="1"/>
  <c r="R494" i="26" s="1"/>
  <c r="Q384" i="26" a="1"/>
  <c r="Q384" i="26" s="1"/>
  <c r="R384" i="26" s="1"/>
  <c r="Q331" i="26" a="1"/>
  <c r="Q331" i="26" s="1"/>
  <c r="R331" i="26" s="1"/>
  <c r="Q401" i="26" a="1"/>
  <c r="Q401" i="26" s="1"/>
  <c r="R401" i="26" s="1"/>
  <c r="Q372" i="26" a="1"/>
  <c r="Q372" i="26" s="1"/>
  <c r="R372" i="26" s="1"/>
  <c r="Q381" i="26" a="1"/>
  <c r="Q381" i="26" s="1"/>
  <c r="R381" i="26" s="1"/>
  <c r="Q427" i="26" a="1"/>
  <c r="Q427" i="26" s="1"/>
  <c r="R427" i="26" s="1"/>
  <c r="Q420" i="26" a="1"/>
  <c r="Q420" i="26" s="1"/>
  <c r="R420" i="26" s="1"/>
  <c r="Q274" i="26" a="1"/>
  <c r="Q274" i="26" s="1"/>
  <c r="R274" i="26" s="1"/>
  <c r="Q256" i="26" a="1"/>
  <c r="Q256" i="26" s="1"/>
  <c r="R256" i="26" s="1"/>
  <c r="Q455" i="26" a="1"/>
  <c r="Q455" i="26" s="1"/>
  <c r="R455" i="26" s="1"/>
  <c r="Q415" i="26" a="1"/>
  <c r="Q415" i="26" s="1"/>
  <c r="R415" i="26" s="1"/>
  <c r="Q406" i="26" a="1"/>
  <c r="Q406" i="26" s="1"/>
  <c r="R406" i="26" s="1"/>
  <c r="Q433" i="26" a="1"/>
  <c r="Q433" i="26" s="1"/>
  <c r="R433" i="26" s="1"/>
  <c r="Q412" i="26" a="1"/>
  <c r="Q412" i="26" s="1"/>
  <c r="R412" i="26" s="1"/>
  <c r="Q336" i="26" a="1"/>
  <c r="Q336" i="26" s="1"/>
  <c r="R336" i="26" s="1"/>
  <c r="Q279" i="26" a="1"/>
  <c r="Q279" i="26" s="1"/>
  <c r="R279" i="26" s="1"/>
  <c r="Q457" i="26" a="1"/>
  <c r="Q457" i="26" s="1"/>
  <c r="R457" i="26" s="1"/>
  <c r="Q436" i="26" a="1"/>
  <c r="Q436" i="26" s="1"/>
  <c r="R436" i="26" s="1"/>
  <c r="Q235" i="26" a="1"/>
  <c r="Q235" i="26" s="1"/>
  <c r="R235" i="26" s="1"/>
  <c r="Q463" i="26" a="1"/>
  <c r="Q463" i="26" s="1"/>
  <c r="R463" i="26" s="1"/>
  <c r="Q387" i="26" a="1"/>
  <c r="Q387" i="26" s="1"/>
  <c r="R387" i="26" s="1"/>
  <c r="Q324" i="26" a="1"/>
  <c r="Q324" i="26" s="1"/>
  <c r="R324" i="26" s="1"/>
  <c r="Q423" i="26" a="1"/>
  <c r="Q423" i="26" s="1"/>
  <c r="R423" i="26" s="1"/>
  <c r="Q380" i="26" a="1"/>
  <c r="Q380" i="26" s="1"/>
  <c r="R380" i="26" s="1"/>
  <c r="Q291" i="26" a="1"/>
  <c r="Q291" i="26" s="1"/>
  <c r="R291" i="26" s="1"/>
  <c r="Q393" i="26" a="1"/>
  <c r="Q393" i="26" s="1"/>
  <c r="R393" i="26" s="1"/>
  <c r="Q298" i="26" a="1"/>
  <c r="Q298" i="26" s="1"/>
  <c r="R298" i="26" s="1"/>
  <c r="Q295" i="26" a="1"/>
  <c r="Q295" i="26" s="1"/>
  <c r="R295" i="26" s="1"/>
  <c r="Q303" i="26" a="1"/>
  <c r="Q303" i="26" s="1"/>
  <c r="R303" i="26" s="1"/>
  <c r="Q363" i="26" a="1"/>
  <c r="Q363" i="26" s="1"/>
  <c r="R363" i="26" s="1"/>
  <c r="Q327" i="26" a="1"/>
  <c r="Q327" i="26" s="1"/>
  <c r="R327" i="26" s="1"/>
  <c r="Q116" i="26" a="1"/>
  <c r="Q116" i="26" s="1"/>
  <c r="R116" i="26" s="1"/>
  <c r="Q399" i="26" a="1"/>
  <c r="Q399" i="26" s="1"/>
  <c r="R399" i="26" s="1"/>
  <c r="Q357" i="26" a="1"/>
  <c r="Q357" i="26" s="1"/>
  <c r="R357" i="26" s="1"/>
  <c r="Q335" i="26" a="1"/>
  <c r="Q335" i="26" s="1"/>
  <c r="R335" i="26" s="1"/>
  <c r="Q317" i="26" a="1"/>
  <c r="Q317" i="26" s="1"/>
  <c r="R317" i="26" s="1"/>
  <c r="Q296" i="26" a="1"/>
  <c r="Q296" i="26" s="1"/>
  <c r="R296" i="26" s="1"/>
  <c r="Q293" i="26" a="1"/>
  <c r="Q293" i="26" s="1"/>
  <c r="R293" i="26" s="1"/>
  <c r="Q246" i="26" a="1"/>
  <c r="Q246" i="26" s="1"/>
  <c r="R246" i="26" s="1"/>
  <c r="Q229" i="26" a="1"/>
  <c r="Q229" i="26" s="1"/>
  <c r="R229" i="26" s="1"/>
  <c r="Q179" i="26" a="1"/>
  <c r="Q179" i="26" s="1"/>
  <c r="R179" i="26" s="1"/>
  <c r="S266" i="26" a="1"/>
  <c r="S266" i="26" s="1"/>
  <c r="T266" i="26" s="1"/>
  <c r="Z266" i="26" s="1"/>
  <c r="Q145" i="26" a="1"/>
  <c r="Q145" i="26" s="1"/>
  <c r="R145" i="26" s="1"/>
  <c r="Q314" i="26" a="1"/>
  <c r="Q314" i="26" s="1"/>
  <c r="R314" i="26" s="1"/>
  <c r="Q330" i="26" a="1"/>
  <c r="Q330" i="26" s="1"/>
  <c r="R330" i="26" s="1"/>
  <c r="Q174" i="26" a="1"/>
  <c r="Q174" i="26" s="1"/>
  <c r="R174" i="26" s="1"/>
  <c r="Q100" i="26" a="1"/>
  <c r="Q100" i="26" s="1"/>
  <c r="R100" i="26" s="1"/>
  <c r="Q292" i="26" a="1"/>
  <c r="Q292" i="26" s="1"/>
  <c r="R292" i="26" s="1"/>
  <c r="Q192" i="26" a="1"/>
  <c r="Q192" i="26" s="1"/>
  <c r="R192" i="26" s="1"/>
  <c r="Q115" i="26" a="1"/>
  <c r="Q115" i="26" s="1"/>
  <c r="R115" i="26" s="1"/>
  <c r="Q43" i="26" a="1"/>
  <c r="Q43" i="26" s="1"/>
  <c r="R43" i="26" s="1"/>
  <c r="S187" i="26" a="1"/>
  <c r="S187" i="26" s="1"/>
  <c r="T187" i="26" s="1"/>
  <c r="Z187" i="26" s="1"/>
  <c r="Q350" i="26" a="1"/>
  <c r="Q350" i="26" s="1"/>
  <c r="R350" i="26" s="1"/>
  <c r="Q242" i="26" a="1"/>
  <c r="Q242" i="26" s="1"/>
  <c r="R242" i="26" s="1"/>
  <c r="Q136" i="26" a="1"/>
  <c r="Q136" i="26" s="1"/>
  <c r="R136" i="26" s="1"/>
  <c r="Q210" i="26" a="1"/>
  <c r="Q210" i="26" s="1"/>
  <c r="R210" i="26" s="1"/>
  <c r="Q307" i="26" a="1"/>
  <c r="Q307" i="26" s="1"/>
  <c r="R307" i="26" s="1"/>
  <c r="Q169" i="26" a="1"/>
  <c r="Q169" i="26" s="1"/>
  <c r="R169" i="26" s="1"/>
  <c r="Q177" i="26" a="1"/>
  <c r="Q177" i="26" s="1"/>
  <c r="R177" i="26" s="1"/>
  <c r="Q343" i="26" a="1"/>
  <c r="Q343" i="26" s="1"/>
  <c r="R343" i="26" s="1"/>
  <c r="Q301" i="26" a="1"/>
  <c r="Q301" i="26" s="1"/>
  <c r="R301" i="26" s="1"/>
  <c r="Q297" i="26" a="1"/>
  <c r="Q297" i="26" s="1"/>
  <c r="R297" i="26" s="1"/>
  <c r="Q281" i="26" a="1"/>
  <c r="Q281" i="26" s="1"/>
  <c r="R281" i="26" s="1"/>
  <c r="Q238" i="26" a="1"/>
  <c r="Q238" i="26" s="1"/>
  <c r="R238" i="26" s="1"/>
  <c r="Q193" i="26" a="1"/>
  <c r="Q193" i="26" s="1"/>
  <c r="R193" i="26" s="1"/>
  <c r="Q217" i="26" a="1"/>
  <c r="Q217" i="26" s="1"/>
  <c r="R217" i="26" s="1"/>
  <c r="Q163" i="26" a="1"/>
  <c r="Q163" i="26" s="1"/>
  <c r="R163" i="26" s="1"/>
  <c r="Q24" i="26" a="1"/>
  <c r="Q24" i="26" s="1"/>
  <c r="R24" i="26" s="1"/>
  <c r="Q249" i="26" a="1"/>
  <c r="Q249" i="26" s="1"/>
  <c r="R249" i="26" s="1"/>
  <c r="Q247" i="26" a="1"/>
  <c r="Q247" i="26" s="1"/>
  <c r="R247" i="26" s="1"/>
  <c r="Q221" i="26" a="1"/>
  <c r="Q221" i="26" s="1"/>
  <c r="R221" i="26" s="1"/>
  <c r="Q214" i="26" a="1"/>
  <c r="Q214" i="26" s="1"/>
  <c r="R214" i="26" s="1"/>
  <c r="Q156" i="26" a="1"/>
  <c r="Q156" i="26" s="1"/>
  <c r="R156" i="26" s="1"/>
  <c r="Q56" i="26" a="1"/>
  <c r="Q56" i="26" s="1"/>
  <c r="R56" i="26" s="1"/>
  <c r="Q144" i="26" a="1"/>
  <c r="Q144" i="26" s="1"/>
  <c r="R144" i="26" s="1"/>
  <c r="Q272" i="26" a="1"/>
  <c r="Q272" i="26" s="1"/>
  <c r="R272" i="26" s="1"/>
  <c r="Q236" i="26" a="1"/>
  <c r="Q236" i="26" s="1"/>
  <c r="R236" i="26" s="1"/>
  <c r="Q232" i="26" a="1"/>
  <c r="Q232" i="26" s="1"/>
  <c r="R232" i="26" s="1"/>
  <c r="Q158" i="26" a="1"/>
  <c r="Q158" i="26" s="1"/>
  <c r="R158" i="26" s="1"/>
  <c r="Q103" i="26" a="1"/>
  <c r="Q103" i="26" s="1"/>
  <c r="R103" i="26" s="1"/>
  <c r="Q152" i="26" a="1"/>
  <c r="Q152" i="26" s="1"/>
  <c r="R152" i="26" s="1"/>
  <c r="Q230" i="26" a="1"/>
  <c r="Q230" i="26" s="1"/>
  <c r="R230" i="26" s="1"/>
  <c r="Q211" i="26" a="1"/>
  <c r="Q211" i="26" s="1"/>
  <c r="R211" i="26" s="1"/>
  <c r="Q197" i="26" a="1"/>
  <c r="Q197" i="26" s="1"/>
  <c r="R197" i="26" s="1"/>
  <c r="Q78" i="26" a="1"/>
  <c r="Q78" i="26" s="1"/>
  <c r="R78" i="26" s="1"/>
  <c r="Q228" i="26" a="1"/>
  <c r="Q228" i="26" s="1"/>
  <c r="R228" i="26" s="1"/>
  <c r="Q74" i="26" a="1"/>
  <c r="Q74" i="26" s="1"/>
  <c r="R74" i="26" s="1"/>
  <c r="Q189" i="26" a="1"/>
  <c r="Q189" i="26" s="1"/>
  <c r="R189" i="26" s="1"/>
  <c r="Q198" i="26" a="1"/>
  <c r="Q198" i="26" s="1"/>
  <c r="R198" i="26" s="1"/>
  <c r="Q105" i="26" a="1"/>
  <c r="Q105" i="26" s="1"/>
  <c r="R105" i="26" s="1"/>
  <c r="Q40" i="26" a="1"/>
  <c r="Q40" i="26" s="1"/>
  <c r="R40" i="26" s="1"/>
  <c r="Q182" i="26" a="1"/>
  <c r="Q182" i="26" s="1"/>
  <c r="R182" i="26" s="1"/>
  <c r="Q98" i="26" a="1"/>
  <c r="Q98" i="26" s="1"/>
  <c r="R98" i="26" s="1"/>
  <c r="Q188" i="26" a="1"/>
  <c r="Q188" i="26" s="1"/>
  <c r="R188" i="26" s="1"/>
  <c r="Q154" i="26" a="1"/>
  <c r="Q154" i="26" s="1"/>
  <c r="R154" i="26" s="1"/>
  <c r="Q168" i="26" a="1"/>
  <c r="Q168" i="26" s="1"/>
  <c r="R168" i="26" s="1"/>
  <c r="Q15" i="26" a="1"/>
  <c r="Q15" i="26" s="1"/>
  <c r="R15" i="26" s="1"/>
  <c r="Q194" i="26" a="1"/>
  <c r="Q194" i="26" s="1"/>
  <c r="R194" i="26" s="1"/>
  <c r="Q82" i="26" a="1"/>
  <c r="Q82" i="26" s="1"/>
  <c r="R82" i="26" s="1"/>
  <c r="Q79" i="26" a="1"/>
  <c r="Q79" i="26" s="1"/>
  <c r="R79" i="26" s="1"/>
  <c r="Q44" i="26" a="1"/>
  <c r="Q44" i="26" s="1"/>
  <c r="R44" i="26" s="1"/>
  <c r="Q172" i="26" a="1"/>
  <c r="Q172" i="26" s="1"/>
  <c r="R172" i="26" s="1"/>
  <c r="Q203" i="26" a="1"/>
  <c r="Q203" i="26" s="1"/>
  <c r="R203" i="26" s="1"/>
  <c r="Q117" i="26" a="1"/>
  <c r="Q117" i="26" s="1"/>
  <c r="R117" i="26" s="1"/>
  <c r="Q23" i="26" a="1"/>
  <c r="Q23" i="26" s="1"/>
  <c r="R23" i="26" s="1"/>
  <c r="Q165" i="26" a="1"/>
  <c r="Q165" i="26" s="1"/>
  <c r="R165" i="26" s="1"/>
  <c r="Q140" i="26" a="1"/>
  <c r="Q140" i="26" s="1"/>
  <c r="R140" i="26" s="1"/>
  <c r="Q125" i="26" a="1"/>
  <c r="Q125" i="26" s="1"/>
  <c r="R125" i="26" s="1"/>
  <c r="Q104" i="26" a="1"/>
  <c r="Q104" i="26" s="1"/>
  <c r="R104" i="26" s="1"/>
  <c r="Q121" i="26" a="1"/>
  <c r="Q121" i="26" s="1"/>
  <c r="R121" i="26" s="1"/>
  <c r="Q62" i="26" a="1"/>
  <c r="Q62" i="26" s="1"/>
  <c r="R62" i="26" s="1"/>
  <c r="Q45" i="26" a="1"/>
  <c r="Q45" i="26" s="1"/>
  <c r="R45" i="26" s="1"/>
  <c r="Q36" i="26" a="1"/>
  <c r="Q36" i="26" s="1"/>
  <c r="R36" i="26" s="1"/>
  <c r="Q25" i="26" a="1"/>
  <c r="Q25" i="26" s="1"/>
  <c r="R25" i="26" s="1"/>
  <c r="Q29" i="26" a="1"/>
  <c r="Q29" i="26" s="1"/>
  <c r="R29" i="26" s="1"/>
  <c r="Q51" i="26" a="1"/>
  <c r="Q51" i="26" s="1"/>
  <c r="R51" i="26" s="1"/>
  <c r="Q17" i="26" a="1"/>
  <c r="Q17" i="26" s="1"/>
  <c r="R17" i="26" s="1"/>
  <c r="Q109" i="26" a="1"/>
  <c r="Q109" i="26" s="1"/>
  <c r="R109" i="26" s="1"/>
  <c r="Q107" i="26" a="1"/>
  <c r="Q107" i="26" s="1"/>
  <c r="R107" i="26" s="1"/>
  <c r="Q42" i="26" a="1"/>
  <c r="Q42" i="26" s="1"/>
  <c r="R42" i="26" s="1"/>
  <c r="Q50" i="26" a="1"/>
  <c r="Q50" i="26" s="1"/>
  <c r="R50" i="26" s="1"/>
  <c r="Q94" i="26" a="1"/>
  <c r="Q94" i="26" s="1"/>
  <c r="R94" i="26" s="1"/>
  <c r="Q114" i="26" a="1"/>
  <c r="Q114" i="26" s="1"/>
  <c r="R114" i="26" s="1"/>
  <c r="Q77" i="26" a="1"/>
  <c r="Q77" i="26" s="1"/>
  <c r="R77" i="26" s="1"/>
  <c r="Q37" i="26" a="1"/>
  <c r="Q37" i="26" s="1"/>
  <c r="R37" i="26" s="1"/>
  <c r="Q30" i="26" a="1"/>
  <c r="Q30" i="26" s="1"/>
  <c r="R30" i="26" s="1"/>
  <c r="Q64" i="26" a="1"/>
  <c r="Q64" i="26" s="1"/>
  <c r="R64" i="26" s="1"/>
  <c r="Q41" i="26" a="1"/>
  <c r="Q41" i="26" s="1"/>
  <c r="R41" i="26" s="1"/>
  <c r="Q102" i="26" a="1"/>
  <c r="Q102" i="26" s="1"/>
  <c r="R102" i="26" s="1"/>
  <c r="Q89" i="26" a="1"/>
  <c r="Q89" i="26" s="1"/>
  <c r="R89" i="26" s="1"/>
  <c r="S101" i="26" l="1" a="1"/>
  <c r="S101" i="26" s="1"/>
  <c r="T101" i="26" s="1"/>
  <c r="Z101" i="26" s="1"/>
  <c r="S489" i="26" a="1"/>
  <c r="S489" i="26" s="1"/>
  <c r="T489" i="26" s="1"/>
  <c r="Z489" i="26" s="1"/>
  <c r="S58" i="26" a="1"/>
  <c r="S58" i="26" s="1"/>
  <c r="T58" i="26" s="1"/>
  <c r="Z58" i="26" s="1"/>
  <c r="S452" i="26" a="1"/>
  <c r="S452" i="26" s="1"/>
  <c r="T452" i="26" s="1"/>
  <c r="Z452" i="26" s="1"/>
  <c r="S302" i="26" a="1"/>
  <c r="S302" i="26" s="1"/>
  <c r="T302" i="26" s="1"/>
  <c r="Z302" i="26" s="1"/>
  <c r="S354" i="26" a="1"/>
  <c r="S354" i="26" s="1"/>
  <c r="T354" i="26" s="1"/>
  <c r="Z354" i="26" s="1"/>
  <c r="S38" i="26" a="1"/>
  <c r="S38" i="26" s="1"/>
  <c r="T38" i="26" s="1"/>
  <c r="Z38" i="26" s="1"/>
  <c r="S424" i="26" a="1"/>
  <c r="S424" i="26" s="1"/>
  <c r="T424" i="26" s="1"/>
  <c r="Z424" i="26" s="1"/>
  <c r="S492" i="26" a="1"/>
  <c r="S492" i="26" s="1"/>
  <c r="T492" i="26" s="1"/>
  <c r="Z492" i="26" s="1"/>
  <c r="S485" i="26" a="1"/>
  <c r="S485" i="26" s="1"/>
  <c r="T485" i="26" s="1"/>
  <c r="Z485" i="26" s="1"/>
  <c r="S440" i="26" a="1"/>
  <c r="S440" i="26" s="1"/>
  <c r="T440" i="26" s="1"/>
  <c r="Z440" i="26" s="1"/>
  <c r="S428" i="26" a="1"/>
  <c r="S428" i="26" s="1"/>
  <c r="T428" i="26" s="1"/>
  <c r="Z428" i="26" s="1"/>
  <c r="S146" i="26" a="1"/>
  <c r="S146" i="26" s="1"/>
  <c r="T146" i="26" s="1"/>
  <c r="Z146" i="26" s="1"/>
  <c r="S110" i="26" a="1"/>
  <c r="S110" i="26" s="1"/>
  <c r="T110" i="26" s="1"/>
  <c r="Z110" i="26" s="1"/>
  <c r="S224" i="26" a="1"/>
  <c r="S224" i="26" s="1"/>
  <c r="T224" i="26" s="1"/>
  <c r="Z224" i="26" s="1"/>
  <c r="S245" i="26" a="1"/>
  <c r="S245" i="26" s="1"/>
  <c r="T245" i="26" s="1"/>
  <c r="Z245" i="26" s="1"/>
  <c r="S212" i="26" a="1"/>
  <c r="S212" i="26" s="1"/>
  <c r="T212" i="26" s="1"/>
  <c r="Z212" i="26" s="1"/>
  <c r="S59" i="26" a="1"/>
  <c r="S59" i="26" s="1"/>
  <c r="T59" i="26" s="1"/>
  <c r="Z59" i="26" s="1"/>
  <c r="S338" i="26" a="1"/>
  <c r="S338" i="26" s="1"/>
  <c r="T338" i="26" s="1"/>
  <c r="Z338" i="26" s="1"/>
  <c r="S222" i="26" a="1"/>
  <c r="S222" i="26" s="1"/>
  <c r="T222" i="26" s="1"/>
  <c r="Z222" i="26" s="1"/>
  <c r="S366" i="26" a="1"/>
  <c r="S366" i="26" s="1"/>
  <c r="T366" i="26" s="1"/>
  <c r="Z366" i="26" s="1"/>
  <c r="S57" i="26" a="1"/>
  <c r="S57" i="26" s="1"/>
  <c r="T57" i="26" s="1"/>
  <c r="Z57" i="26" s="1"/>
  <c r="S39" i="26" a="1"/>
  <c r="S39" i="26" s="1"/>
  <c r="T39" i="26" s="1"/>
  <c r="Z39" i="26" s="1"/>
  <c r="S76" i="26" a="1"/>
  <c r="S76" i="26" s="1"/>
  <c r="T76" i="26" s="1"/>
  <c r="Z76" i="26" s="1"/>
  <c r="S132" i="26" a="1"/>
  <c r="S132" i="26" s="1"/>
  <c r="T132" i="26" s="1"/>
  <c r="Z132" i="26" s="1"/>
  <c r="S34" i="26" a="1"/>
  <c r="S34" i="26" s="1"/>
  <c r="T34" i="26" s="1"/>
  <c r="Z34" i="26" s="1"/>
  <c r="S20" i="26" a="1"/>
  <c r="S20" i="26" s="1"/>
  <c r="T20" i="26" s="1"/>
  <c r="Z20" i="26" s="1"/>
  <c r="S254" i="26" a="1"/>
  <c r="S254" i="26" s="1"/>
  <c r="T254" i="26" s="1"/>
  <c r="Z254" i="26" s="1"/>
  <c r="S470" i="26" a="1"/>
  <c r="S470" i="26" s="1"/>
  <c r="T470" i="26" s="1"/>
  <c r="Z470" i="26" s="1"/>
  <c r="S422" i="26" a="1"/>
  <c r="S422" i="26" s="1"/>
  <c r="T422" i="26" s="1"/>
  <c r="Z422" i="26" s="1"/>
  <c r="S259" i="26" a="1"/>
  <c r="S259" i="26" s="1"/>
  <c r="T259" i="26" s="1"/>
  <c r="Z259" i="26" s="1"/>
  <c r="S396" i="26" a="1"/>
  <c r="S396" i="26" s="1"/>
  <c r="T396" i="26" s="1"/>
  <c r="Z396" i="26" s="1"/>
  <c r="S226" i="26" a="1"/>
  <c r="S226" i="26" s="1"/>
  <c r="T226" i="26" s="1"/>
  <c r="Z226" i="26" s="1"/>
  <c r="S97" i="26" a="1"/>
  <c r="S97" i="26" s="1"/>
  <c r="T97" i="26" s="1"/>
  <c r="Z97" i="26" s="1"/>
  <c r="S175" i="26" a="1"/>
  <c r="S175" i="26" s="1"/>
  <c r="T175" i="26" s="1"/>
  <c r="Z175" i="26" s="1"/>
  <c r="S456" i="26" a="1"/>
  <c r="S456" i="26" s="1"/>
  <c r="T456" i="26" s="1"/>
  <c r="Z456" i="26" s="1"/>
  <c r="S206" i="26" a="1"/>
  <c r="S206" i="26" s="1"/>
  <c r="T206" i="26" s="1"/>
  <c r="Z206" i="26" s="1"/>
  <c r="U365" i="26"/>
  <c r="U319" i="26"/>
  <c r="U187" i="26"/>
  <c r="U442" i="26"/>
  <c r="U266" i="26"/>
  <c r="S454" i="26" a="1"/>
  <c r="S454" i="26" s="1"/>
  <c r="T454" i="26" s="1"/>
  <c r="Z454" i="26" s="1"/>
  <c r="S48" i="26" a="1"/>
  <c r="S48" i="26" s="1"/>
  <c r="T48" i="26" s="1"/>
  <c r="Z48" i="26" s="1"/>
  <c r="S435" i="26" a="1"/>
  <c r="S435" i="26" s="1"/>
  <c r="T435" i="26" s="1"/>
  <c r="Z435" i="26" s="1"/>
  <c r="S151" i="26" a="1"/>
  <c r="S151" i="26" s="1"/>
  <c r="T151" i="26" s="1"/>
  <c r="Z151" i="26" s="1"/>
  <c r="S441" i="26" a="1"/>
  <c r="S441" i="26" s="1"/>
  <c r="T441" i="26" s="1"/>
  <c r="Z441" i="26" s="1"/>
  <c r="S473" i="26" a="1"/>
  <c r="S473" i="26" s="1"/>
  <c r="T473" i="26" s="1"/>
  <c r="Z473" i="26" s="1"/>
  <c r="S448" i="26" a="1"/>
  <c r="S448" i="26" s="1"/>
  <c r="T448" i="26" s="1"/>
  <c r="Z448" i="26" s="1"/>
  <c r="S472" i="26" a="1"/>
  <c r="S472" i="26" s="1"/>
  <c r="T472" i="26" s="1"/>
  <c r="Z472" i="26" s="1"/>
  <c r="S453" i="26" a="1"/>
  <c r="S453" i="26" s="1"/>
  <c r="T453" i="26" s="1"/>
  <c r="Z453" i="26" s="1"/>
  <c r="S466" i="26" a="1"/>
  <c r="S466" i="26" s="1"/>
  <c r="T466" i="26" s="1"/>
  <c r="Z466" i="26" s="1"/>
  <c r="S332" i="26" a="1"/>
  <c r="S332" i="26" s="1"/>
  <c r="T332" i="26" s="1"/>
  <c r="Z332" i="26" s="1"/>
  <c r="S133" i="26" a="1"/>
  <c r="S133" i="26" s="1"/>
  <c r="T133" i="26" s="1"/>
  <c r="Z133" i="26" s="1"/>
  <c r="S359" i="26" a="1"/>
  <c r="S359" i="26" s="1"/>
  <c r="T359" i="26" s="1"/>
  <c r="Z359" i="26" s="1"/>
  <c r="S488" i="26" a="1"/>
  <c r="S488" i="26" s="1"/>
  <c r="T488" i="26" s="1"/>
  <c r="Z488" i="26" s="1"/>
  <c r="S53" i="26" a="1"/>
  <c r="S53" i="26" s="1"/>
  <c r="T53" i="26" s="1"/>
  <c r="Z53" i="26" s="1"/>
  <c r="S130" i="26" a="1"/>
  <c r="S130" i="26" s="1"/>
  <c r="T130" i="26" s="1"/>
  <c r="Z130" i="26" s="1"/>
  <c r="S501" i="26" a="1"/>
  <c r="S501" i="26" s="1"/>
  <c r="T501" i="26" s="1"/>
  <c r="Z501" i="26" s="1"/>
  <c r="Q134" i="26" a="1"/>
  <c r="Q134" i="26" s="1"/>
  <c r="R134" i="26" s="1"/>
  <c r="S92" i="26" a="1"/>
  <c r="S92" i="26" s="1"/>
  <c r="T92" i="26" s="1"/>
  <c r="Z92" i="26" s="1"/>
  <c r="S445" i="26" a="1"/>
  <c r="S445" i="26" s="1"/>
  <c r="T445" i="26" s="1"/>
  <c r="Z445" i="26" s="1"/>
  <c r="S383" i="26" a="1"/>
  <c r="S383" i="26" s="1"/>
  <c r="T383" i="26" s="1"/>
  <c r="Z383" i="26" s="1"/>
  <c r="S135" i="26" a="1"/>
  <c r="S135" i="26" s="1"/>
  <c r="T135" i="26" s="1"/>
  <c r="Z135" i="26" s="1"/>
  <c r="S233" i="26" a="1"/>
  <c r="S233" i="26" s="1"/>
  <c r="T233" i="26" s="1"/>
  <c r="Z233" i="26" s="1"/>
  <c r="S180" i="26" a="1"/>
  <c r="S180" i="26" s="1"/>
  <c r="T180" i="26" s="1"/>
  <c r="Z180" i="26" s="1"/>
  <c r="S81" i="26" a="1"/>
  <c r="S81" i="26" s="1"/>
  <c r="T81" i="26" s="1"/>
  <c r="Z81" i="26" s="1"/>
  <c r="S185" i="26" a="1"/>
  <c r="S185" i="26" s="1"/>
  <c r="T185" i="26" s="1"/>
  <c r="Z185" i="26" s="1"/>
  <c r="S482" i="26" a="1"/>
  <c r="S482" i="26" s="1"/>
  <c r="T482" i="26" s="1"/>
  <c r="Z482" i="26" s="1"/>
  <c r="S304" i="26" a="1"/>
  <c r="S304" i="26" s="1"/>
  <c r="T304" i="26" s="1"/>
  <c r="Z304" i="26" s="1"/>
  <c r="S131" i="26" a="1"/>
  <c r="S131" i="26" s="1"/>
  <c r="T131" i="26" s="1"/>
  <c r="Z131" i="26" s="1"/>
  <c r="S340" i="26" a="1"/>
  <c r="S340" i="26" s="1"/>
  <c r="T340" i="26" s="1"/>
  <c r="Z340" i="26" s="1"/>
  <c r="S267" i="26" a="1"/>
  <c r="S267" i="26" s="1"/>
  <c r="T267" i="26" s="1"/>
  <c r="Z267" i="26" s="1"/>
  <c r="S468" i="26" a="1"/>
  <c r="S468" i="26" s="1"/>
  <c r="T468" i="26" s="1"/>
  <c r="Z468" i="26" s="1"/>
  <c r="S333" i="26" a="1"/>
  <c r="S333" i="26" s="1"/>
  <c r="T333" i="26" s="1"/>
  <c r="Z333" i="26" s="1"/>
  <c r="S112" i="26" a="1"/>
  <c r="S112" i="26" s="1"/>
  <c r="T112" i="26" s="1"/>
  <c r="Z112" i="26" s="1"/>
  <c r="S141" i="26" a="1"/>
  <c r="S141" i="26" s="1"/>
  <c r="T141" i="26" s="1"/>
  <c r="Z141" i="26" s="1"/>
  <c r="S243" i="26" a="1"/>
  <c r="S243" i="26" s="1"/>
  <c r="T243" i="26" s="1"/>
  <c r="Z243" i="26" s="1"/>
  <c r="S462" i="26" a="1"/>
  <c r="S462" i="26" s="1"/>
  <c r="T462" i="26" s="1"/>
  <c r="Z462" i="26" s="1"/>
  <c r="S432" i="26" a="1"/>
  <c r="S432" i="26" s="1"/>
  <c r="T432" i="26" s="1"/>
  <c r="Z432" i="26" s="1"/>
  <c r="S450" i="26" a="1"/>
  <c r="S450" i="26" s="1"/>
  <c r="T450" i="26" s="1"/>
  <c r="Z450" i="26" s="1"/>
  <c r="S280" i="26" a="1"/>
  <c r="S280" i="26" s="1"/>
  <c r="T280" i="26" s="1"/>
  <c r="Z280" i="26" s="1"/>
  <c r="S270" i="26" a="1"/>
  <c r="S270" i="26" s="1"/>
  <c r="T270" i="26" s="1"/>
  <c r="Z270" i="26" s="1"/>
  <c r="S164" i="26" a="1"/>
  <c r="S164" i="26" s="1"/>
  <c r="T164" i="26" s="1"/>
  <c r="Z164" i="26" s="1"/>
  <c r="S408" i="26" a="1"/>
  <c r="S408" i="26" s="1"/>
  <c r="T408" i="26" s="1"/>
  <c r="Z408" i="26" s="1"/>
  <c r="S93" i="26" a="1"/>
  <c r="S93" i="26" s="1"/>
  <c r="T93" i="26" s="1"/>
  <c r="Z93" i="26" s="1"/>
  <c r="S213" i="26" a="1"/>
  <c r="S213" i="26" s="1"/>
  <c r="T213" i="26" s="1"/>
  <c r="Z213" i="26" s="1"/>
  <c r="Q186" i="26" a="1"/>
  <c r="Q186" i="26" s="1"/>
  <c r="R186" i="26" s="1"/>
  <c r="S215" i="26" a="1"/>
  <c r="S215" i="26" s="1"/>
  <c r="T215" i="26" s="1"/>
  <c r="Z215" i="26" s="1"/>
  <c r="S196" i="26" a="1"/>
  <c r="S196" i="26" s="1"/>
  <c r="T196" i="26" s="1"/>
  <c r="Z196" i="26" s="1"/>
  <c r="Q265" i="26" a="1"/>
  <c r="Q265" i="26" s="1"/>
  <c r="R265" i="26" s="1"/>
  <c r="S28" i="26" a="1"/>
  <c r="S28" i="26" s="1"/>
  <c r="T28" i="26" s="1"/>
  <c r="Z28" i="26" s="1"/>
  <c r="S183" i="26" a="1"/>
  <c r="S183" i="26" s="1"/>
  <c r="T183" i="26" s="1"/>
  <c r="Z183" i="26" s="1"/>
  <c r="S284" i="26" a="1"/>
  <c r="S284" i="26" s="1"/>
  <c r="T284" i="26" s="1"/>
  <c r="Z284" i="26" s="1"/>
  <c r="S33" i="26" a="1"/>
  <c r="S33" i="26" s="1"/>
  <c r="T33" i="26" s="1"/>
  <c r="Z33" i="26" s="1"/>
  <c r="Q500" i="26" a="1"/>
  <c r="Q500" i="26" s="1"/>
  <c r="R500" i="26" s="1"/>
  <c r="S476" i="26" a="1"/>
  <c r="S476" i="26" s="1"/>
  <c r="T476" i="26" s="1"/>
  <c r="Z476" i="26" s="1"/>
  <c r="S289" i="26" a="1"/>
  <c r="S289" i="26" s="1"/>
  <c r="T289" i="26" s="1"/>
  <c r="Z289" i="26" s="1"/>
  <c r="S328" i="26" a="1"/>
  <c r="S328" i="26" s="1"/>
  <c r="T328" i="26" s="1"/>
  <c r="Z328" i="26" s="1"/>
  <c r="S163" i="26" a="1"/>
  <c r="S163" i="26" s="1"/>
  <c r="T163" i="26" s="1"/>
  <c r="Z163" i="26" s="1"/>
  <c r="S210" i="26" a="1"/>
  <c r="S210" i="26" s="1"/>
  <c r="T210" i="26" s="1"/>
  <c r="Z210" i="26" s="1"/>
  <c r="S24" i="26" a="1"/>
  <c r="S24" i="26" s="1"/>
  <c r="T24" i="26" s="1"/>
  <c r="Z24" i="26" s="1"/>
  <c r="S385" i="26" a="1"/>
  <c r="S385" i="26" s="1"/>
  <c r="T385" i="26" s="1"/>
  <c r="Z385" i="26" s="1"/>
  <c r="S56" i="26" a="1"/>
  <c r="S56" i="26" s="1"/>
  <c r="T56" i="26" s="1"/>
  <c r="Z56" i="26" s="1"/>
  <c r="S228" i="26" a="1"/>
  <c r="S228" i="26" s="1"/>
  <c r="T228" i="26" s="1"/>
  <c r="Z228" i="26" s="1"/>
  <c r="S136" i="26" a="1"/>
  <c r="S136" i="26" s="1"/>
  <c r="T136" i="26" s="1"/>
  <c r="Z136" i="26" s="1"/>
  <c r="S145" i="26" a="1"/>
  <c r="S145" i="26" s="1"/>
  <c r="T145" i="26" s="1"/>
  <c r="Z145" i="26" s="1"/>
  <c r="S464" i="26" a="1"/>
  <c r="S464" i="26" s="1"/>
  <c r="T464" i="26" s="1"/>
  <c r="Z464" i="26" s="1"/>
  <c r="S403" i="26" a="1"/>
  <c r="S403" i="26" s="1"/>
  <c r="T403" i="26" s="1"/>
  <c r="Z403" i="26" s="1"/>
  <c r="S37" i="26" a="1"/>
  <c r="S37" i="26" s="1"/>
  <c r="T37" i="26" s="1"/>
  <c r="Z37" i="26" s="1"/>
  <c r="S197" i="26" a="1"/>
  <c r="S197" i="26" s="1"/>
  <c r="T197" i="26" s="1"/>
  <c r="Z197" i="26" s="1"/>
  <c r="S431" i="26" a="1"/>
  <c r="S431" i="26" s="1"/>
  <c r="T431" i="26" s="1"/>
  <c r="Z431" i="26" s="1"/>
  <c r="S203" i="26" a="1"/>
  <c r="S203" i="26" s="1"/>
  <c r="T203" i="26" s="1"/>
  <c r="Z203" i="26" s="1"/>
  <c r="S114" i="26" a="1"/>
  <c r="S114" i="26" s="1"/>
  <c r="T114" i="26" s="1"/>
  <c r="Z114" i="26" s="1"/>
  <c r="S458" i="26" a="1"/>
  <c r="S458" i="26" s="1"/>
  <c r="T458" i="26" s="1"/>
  <c r="Z458" i="26" s="1"/>
  <c r="S25" i="26" a="1"/>
  <c r="S25" i="26" s="1"/>
  <c r="T25" i="26" s="1"/>
  <c r="Z25" i="26" s="1"/>
  <c r="S174" i="26" a="1"/>
  <c r="S174" i="26" s="1"/>
  <c r="T174" i="26" s="1"/>
  <c r="Z174" i="26" s="1"/>
  <c r="S249" i="26" a="1"/>
  <c r="S249" i="26" s="1"/>
  <c r="T249" i="26" s="1"/>
  <c r="Z249" i="26" s="1"/>
  <c r="S310" i="26" a="1"/>
  <c r="S310" i="26" s="1"/>
  <c r="T310" i="26" s="1"/>
  <c r="Z310" i="26" s="1"/>
  <c r="Q166" i="26" a="1"/>
  <c r="Q166" i="26" s="1"/>
  <c r="R166" i="26" s="1"/>
  <c r="S113" i="26" a="1"/>
  <c r="S113" i="26" s="1"/>
  <c r="T113" i="26" s="1"/>
  <c r="Z113" i="26" s="1"/>
  <c r="S168" i="26" a="1"/>
  <c r="S168" i="26" s="1"/>
  <c r="T168" i="26" s="1"/>
  <c r="Z168" i="26" s="1"/>
  <c r="Q204" i="26" a="1"/>
  <c r="Q204" i="26" s="1"/>
  <c r="R204" i="26" s="1"/>
  <c r="S18" i="26" a="1"/>
  <c r="S18" i="26" s="1"/>
  <c r="T18" i="26" s="1"/>
  <c r="Z18" i="26" s="1"/>
  <c r="S214" i="26" a="1"/>
  <c r="S214" i="26" s="1"/>
  <c r="T214" i="26" s="1"/>
  <c r="Z214" i="26" s="1"/>
  <c r="S232" i="26" a="1"/>
  <c r="S232" i="26" s="1"/>
  <c r="T232" i="26" s="1"/>
  <c r="Z232" i="26" s="1"/>
  <c r="S323" i="26" a="1"/>
  <c r="S323" i="26" s="1"/>
  <c r="T323" i="26" s="1"/>
  <c r="Z323" i="26" s="1"/>
  <c r="S190" i="26" a="1"/>
  <c r="S190" i="26" s="1"/>
  <c r="T190" i="26" s="1"/>
  <c r="Z190" i="26" s="1"/>
  <c r="S281" i="26" a="1"/>
  <c r="S281" i="26" s="1"/>
  <c r="T281" i="26" s="1"/>
  <c r="Z281" i="26" s="1"/>
  <c r="S73" i="26" a="1"/>
  <c r="S73" i="26" s="1"/>
  <c r="T73" i="26" s="1"/>
  <c r="Z73" i="26" s="1"/>
  <c r="Q413" i="26" a="1"/>
  <c r="Q413" i="26" s="1"/>
  <c r="R413" i="26" s="1"/>
  <c r="S393" i="26" a="1"/>
  <c r="S393" i="26" s="1"/>
  <c r="T393" i="26" s="1"/>
  <c r="Z393" i="26" s="1"/>
  <c r="Q201" i="26" a="1"/>
  <c r="Q201" i="26" s="1"/>
  <c r="R201" i="26" s="1"/>
  <c r="Q239" i="26" a="1"/>
  <c r="Q239" i="26" s="1"/>
  <c r="R239" i="26" s="1"/>
  <c r="Q347" i="26" a="1"/>
  <c r="Q347" i="26" s="1"/>
  <c r="R347" i="26" s="1"/>
  <c r="Q443" i="26" a="1"/>
  <c r="Q443" i="26" s="1"/>
  <c r="R443" i="26" s="1"/>
  <c r="S337" i="26" a="1"/>
  <c r="S337" i="26" s="1"/>
  <c r="T337" i="26" s="1"/>
  <c r="Z337" i="26" s="1"/>
  <c r="S376" i="26" a="1"/>
  <c r="S376" i="26" s="1"/>
  <c r="T376" i="26" s="1"/>
  <c r="Z376" i="26" s="1"/>
  <c r="Q27" i="26" a="1"/>
  <c r="Q27" i="26" s="1"/>
  <c r="R27" i="26" s="1"/>
  <c r="S140" i="26" a="1"/>
  <c r="S140" i="26" s="1"/>
  <c r="T140" i="26" s="1"/>
  <c r="Z140" i="26" s="1"/>
  <c r="S167" i="26" a="1"/>
  <c r="S167" i="26" s="1"/>
  <c r="T167" i="26" s="1"/>
  <c r="Z167" i="26" s="1"/>
  <c r="Q277" i="26" a="1"/>
  <c r="Q277" i="26" s="1"/>
  <c r="R277" i="26" s="1"/>
  <c r="S264" i="26" a="1"/>
  <c r="S264" i="26" s="1"/>
  <c r="T264" i="26" s="1"/>
  <c r="Z264" i="26" s="1"/>
  <c r="S109" i="26" a="1"/>
  <c r="S109" i="26" s="1"/>
  <c r="T109" i="26" s="1"/>
  <c r="Z109" i="26" s="1"/>
  <c r="Q65" i="26" a="1"/>
  <c r="Q65" i="26" s="1"/>
  <c r="R65" i="26" s="1"/>
  <c r="S381" i="26" a="1"/>
  <c r="S381" i="26" s="1"/>
  <c r="T381" i="26" s="1"/>
  <c r="Z381" i="26" s="1"/>
  <c r="S121" i="26" a="1"/>
  <c r="S121" i="26" s="1"/>
  <c r="T121" i="26" s="1"/>
  <c r="Z121" i="26" s="1"/>
  <c r="S350" i="26" a="1"/>
  <c r="S350" i="26" s="1"/>
  <c r="T350" i="26" s="1"/>
  <c r="Z350" i="26" s="1"/>
  <c r="Q69" i="26" a="1"/>
  <c r="Q69" i="26" s="1"/>
  <c r="R69" i="26" s="1"/>
  <c r="S262" i="26" a="1"/>
  <c r="S262" i="26" s="1"/>
  <c r="T262" i="26" s="1"/>
  <c r="Z262" i="26" s="1"/>
  <c r="Q344" i="26" a="1"/>
  <c r="Q344" i="26" s="1"/>
  <c r="R344" i="26" s="1"/>
  <c r="S355" i="26" a="1"/>
  <c r="S355" i="26" s="1"/>
  <c r="T355" i="26" s="1"/>
  <c r="Z355" i="26" s="1"/>
  <c r="S386" i="26" a="1"/>
  <c r="S386" i="26" s="1"/>
  <c r="T386" i="26" s="1"/>
  <c r="Z386" i="26" s="1"/>
  <c r="Q176" i="26" a="1"/>
  <c r="Q176" i="26" s="1"/>
  <c r="R176" i="26" s="1"/>
  <c r="S399" i="26" a="1"/>
  <c r="S399" i="26" s="1"/>
  <c r="T399" i="26" s="1"/>
  <c r="Z399" i="26" s="1"/>
  <c r="S343" i="26" a="1"/>
  <c r="S343" i="26" s="1"/>
  <c r="T343" i="26" s="1"/>
  <c r="Z343" i="26" s="1"/>
  <c r="S88" i="26" a="1"/>
  <c r="S88" i="26" s="1"/>
  <c r="T88" i="26" s="1"/>
  <c r="Z88" i="26" s="1"/>
  <c r="Q220" i="26" a="1"/>
  <c r="Q220" i="26" s="1"/>
  <c r="R220" i="26" s="1"/>
  <c r="S91" i="26" a="1"/>
  <c r="S91" i="26" s="1"/>
  <c r="T91" i="26" s="1"/>
  <c r="Z91" i="26" s="1"/>
  <c r="Q111" i="26" a="1"/>
  <c r="Q111" i="26" s="1"/>
  <c r="R111" i="26" s="1"/>
  <c r="S260" i="26" a="1"/>
  <c r="S260" i="26" s="1"/>
  <c r="T260" i="26" s="1"/>
  <c r="Z260" i="26" s="1"/>
  <c r="Q371" i="26" a="1"/>
  <c r="Q371" i="26" s="1"/>
  <c r="R371" i="26" s="1"/>
  <c r="S288" i="26" a="1"/>
  <c r="S288" i="26" s="1"/>
  <c r="T288" i="26" s="1"/>
  <c r="Z288" i="26" s="1"/>
  <c r="S469" i="26" a="1"/>
  <c r="S469" i="26" s="1"/>
  <c r="T469" i="26" s="1"/>
  <c r="Z469" i="26" s="1"/>
  <c r="S83" i="26" a="1"/>
  <c r="S83" i="26" s="1"/>
  <c r="T83" i="26" s="1"/>
  <c r="Z83" i="26" s="1"/>
  <c r="Q49" i="26" a="1"/>
  <c r="Q49" i="26" s="1"/>
  <c r="R49" i="26" s="1"/>
  <c r="S286" i="26" a="1"/>
  <c r="S286" i="26" s="1"/>
  <c r="T286" i="26" s="1"/>
  <c r="Z286" i="26" s="1"/>
  <c r="S216" i="26" a="1"/>
  <c r="S216" i="26" s="1"/>
  <c r="T216" i="26" s="1"/>
  <c r="Z216" i="26" s="1"/>
  <c r="Q351" i="26" a="1"/>
  <c r="Q351" i="26" s="1"/>
  <c r="R351" i="26" s="1"/>
  <c r="S378" i="26" a="1"/>
  <c r="S378" i="26" s="1"/>
  <c r="T378" i="26" s="1"/>
  <c r="Z378" i="26" s="1"/>
  <c r="Q294" i="26" a="1"/>
  <c r="Q294" i="26" s="1"/>
  <c r="R294" i="26" s="1"/>
  <c r="Q369" i="26" a="1"/>
  <c r="Q369" i="26" s="1"/>
  <c r="R369" i="26" s="1"/>
  <c r="Q397" i="26" a="1"/>
  <c r="Q397" i="26" s="1"/>
  <c r="R397" i="26" s="1"/>
  <c r="S416" i="26" a="1"/>
  <c r="S416" i="26" s="1"/>
  <c r="T416" i="26" s="1"/>
  <c r="Z416" i="26" s="1"/>
  <c r="Q231" i="26" a="1"/>
  <c r="Q231" i="26" s="1"/>
  <c r="R231" i="26" s="1"/>
  <c r="Q271" i="26" a="1"/>
  <c r="Q271" i="26" s="1"/>
  <c r="R271" i="26" s="1"/>
  <c r="Q283" i="26" a="1"/>
  <c r="Q283" i="26" s="1"/>
  <c r="R283" i="26" s="1"/>
  <c r="Q345" i="26" a="1"/>
  <c r="Q345" i="26" s="1"/>
  <c r="R345" i="26" s="1"/>
  <c r="Q55" i="26" a="1"/>
  <c r="Q55" i="26" s="1"/>
  <c r="R55" i="26" s="1"/>
  <c r="Q349" i="26" a="1"/>
  <c r="Q349" i="26" s="1"/>
  <c r="R349" i="26" s="1"/>
  <c r="Q374" i="26" a="1"/>
  <c r="Q374" i="26" s="1"/>
  <c r="R374" i="26" s="1"/>
  <c r="Q461" i="26" a="1"/>
  <c r="Q461" i="26" s="1"/>
  <c r="R461" i="26" s="1"/>
  <c r="Q159" i="26" a="1"/>
  <c r="Q159" i="26" s="1"/>
  <c r="R159" i="26" s="1"/>
  <c r="S123" i="26" a="1"/>
  <c r="S123" i="26" s="1"/>
  <c r="T123" i="26" s="1"/>
  <c r="Z123" i="26" s="1"/>
  <c r="Q346" i="26" a="1"/>
  <c r="Q346" i="26" s="1"/>
  <c r="R346" i="26" s="1"/>
  <c r="Q375" i="26" a="1"/>
  <c r="Q375" i="26" s="1"/>
  <c r="R375" i="26" s="1"/>
  <c r="Q90" i="26" a="1"/>
  <c r="Q90" i="26" s="1"/>
  <c r="R90" i="26" s="1"/>
  <c r="Q411" i="26" a="1"/>
  <c r="Q411" i="26" s="1"/>
  <c r="R411" i="26" s="1"/>
  <c r="Q362" i="26" a="1"/>
  <c r="Q362" i="26" s="1"/>
  <c r="R362" i="26" s="1"/>
  <c r="S46" i="26" a="1"/>
  <c r="S46" i="26" s="1"/>
  <c r="T46" i="26" s="1"/>
  <c r="Z46" i="26" s="1"/>
  <c r="Q139" i="26" a="1"/>
  <c r="Q139" i="26" s="1"/>
  <c r="R139" i="26" s="1"/>
  <c r="S86" i="26" a="1"/>
  <c r="S86" i="26" s="1"/>
  <c r="T86" i="26" s="1"/>
  <c r="Z86" i="26" s="1"/>
  <c r="Q299" i="26" a="1"/>
  <c r="Q299" i="26" s="1"/>
  <c r="R299" i="26" s="1"/>
  <c r="S147" i="26" a="1"/>
  <c r="S147" i="26" s="1"/>
  <c r="T147" i="26" s="1"/>
  <c r="Z147" i="26" s="1"/>
  <c r="S322" i="26" a="1"/>
  <c r="S322" i="26" s="1"/>
  <c r="T322" i="26" s="1"/>
  <c r="Z322" i="26" s="1"/>
  <c r="S491" i="26" a="1"/>
  <c r="S491" i="26" s="1"/>
  <c r="T491" i="26" s="1"/>
  <c r="Z491" i="26" s="1"/>
  <c r="Q434" i="26" a="1"/>
  <c r="Q434" i="26" s="1"/>
  <c r="R434" i="26" s="1"/>
  <c r="Q67" i="26" a="1"/>
  <c r="Q67" i="26" s="1"/>
  <c r="R67" i="26" s="1"/>
  <c r="Q263" i="26" a="1"/>
  <c r="Q263" i="26" s="1"/>
  <c r="R263" i="26" s="1"/>
  <c r="Q237" i="26" a="1"/>
  <c r="Q237" i="26" s="1"/>
  <c r="R237" i="26" s="1"/>
  <c r="S227" i="26" a="1"/>
  <c r="S227" i="26" s="1"/>
  <c r="T227" i="26" s="1"/>
  <c r="Z227" i="26" s="1"/>
  <c r="Q334" i="26" a="1"/>
  <c r="Q334" i="26" s="1"/>
  <c r="R334" i="26" s="1"/>
  <c r="Q200" i="26" a="1"/>
  <c r="Q200" i="26" s="1"/>
  <c r="R200" i="26" s="1"/>
  <c r="Q148" i="26" a="1"/>
  <c r="Q148" i="26" s="1"/>
  <c r="R148" i="26" s="1"/>
  <c r="Q465" i="26" a="1"/>
  <c r="Q465" i="26" s="1"/>
  <c r="R465" i="26" s="1"/>
  <c r="Q47" i="26" a="1"/>
  <c r="Q47" i="26" s="1"/>
  <c r="R47" i="26" s="1"/>
  <c r="Q87" i="26" a="1"/>
  <c r="Q87" i="26" s="1"/>
  <c r="R87" i="26" s="1"/>
  <c r="Q181" i="26" a="1"/>
  <c r="Q181" i="26" s="1"/>
  <c r="R181" i="26" s="1"/>
  <c r="Q207" i="26" a="1"/>
  <c r="Q207" i="26" s="1"/>
  <c r="R207" i="26" s="1"/>
  <c r="Q269" i="26" a="1"/>
  <c r="Q269" i="26" s="1"/>
  <c r="R269" i="26" s="1"/>
  <c r="S138" i="26" a="1"/>
  <c r="S138" i="26" s="1"/>
  <c r="T138" i="26" s="1"/>
  <c r="Z138" i="26" s="1"/>
  <c r="Q248" i="26" a="1"/>
  <c r="Q248" i="26" s="1"/>
  <c r="R248" i="26" s="1"/>
  <c r="S313" i="26" a="1"/>
  <c r="S313" i="26" s="1"/>
  <c r="T313" i="26" s="1"/>
  <c r="Z313" i="26" s="1"/>
  <c r="V266" i="26" l="1"/>
  <c r="V442" i="26"/>
  <c r="V187" i="26"/>
  <c r="V319" i="26"/>
  <c r="V365" i="26"/>
  <c r="U254" i="26"/>
  <c r="U456" i="26"/>
  <c r="U226" i="26"/>
  <c r="U212" i="26"/>
  <c r="U110" i="26"/>
  <c r="U20" i="26"/>
  <c r="U97" i="26"/>
  <c r="U146" i="26"/>
  <c r="U440" i="26"/>
  <c r="U34" i="26"/>
  <c r="U206" i="26"/>
  <c r="U259" i="26"/>
  <c r="U470" i="26"/>
  <c r="U38" i="26"/>
  <c r="U175" i="26"/>
  <c r="U422" i="26"/>
  <c r="U428" i="26"/>
  <c r="U492" i="26"/>
  <c r="U39" i="26"/>
  <c r="U245" i="26"/>
  <c r="U452" i="26"/>
  <c r="U396" i="26"/>
  <c r="U76" i="26"/>
  <c r="U489" i="26"/>
  <c r="U224" i="26"/>
  <c r="U485" i="26"/>
  <c r="U132" i="26"/>
  <c r="U354" i="26"/>
  <c r="U302" i="26"/>
  <c r="U57" i="26"/>
  <c r="U366" i="26"/>
  <c r="U58" i="26"/>
  <c r="U222" i="26"/>
  <c r="U338" i="26"/>
  <c r="U101" i="26"/>
  <c r="U424" i="26"/>
  <c r="S134" i="26" a="1"/>
  <c r="S134" i="26" s="1"/>
  <c r="T134" i="26" s="1"/>
  <c r="Z134" i="26" s="1"/>
  <c r="U59" i="26"/>
  <c r="U350" i="26"/>
  <c r="U113" i="26"/>
  <c r="U228" i="26"/>
  <c r="U462" i="26"/>
  <c r="U130" i="26"/>
  <c r="U472" i="26"/>
  <c r="U213" i="26"/>
  <c r="U243" i="26"/>
  <c r="U482" i="26"/>
  <c r="U53" i="26"/>
  <c r="U448" i="26"/>
  <c r="U491" i="26"/>
  <c r="U93" i="26"/>
  <c r="U112" i="26"/>
  <c r="U121" i="26"/>
  <c r="U56" i="26"/>
  <c r="U185" i="26"/>
  <c r="U473" i="26"/>
  <c r="U167" i="26"/>
  <c r="U408" i="26"/>
  <c r="U333" i="26"/>
  <c r="U488" i="26"/>
  <c r="U381" i="26"/>
  <c r="U114" i="26"/>
  <c r="U33" i="26"/>
  <c r="U81" i="26"/>
  <c r="U203" i="26"/>
  <c r="U441" i="26"/>
  <c r="U286" i="26"/>
  <c r="U123" i="26"/>
  <c r="U190" i="26"/>
  <c r="U343" i="26"/>
  <c r="U468" i="26"/>
  <c r="U141" i="26"/>
  <c r="U469" i="26"/>
  <c r="U322" i="26"/>
  <c r="U164" i="26"/>
  <c r="U288" i="26"/>
  <c r="U376" i="26"/>
  <c r="U385" i="26"/>
  <c r="U284" i="26"/>
  <c r="U151" i="26"/>
  <c r="U431" i="26"/>
  <c r="U24" i="26"/>
  <c r="U183" i="26"/>
  <c r="U233" i="26"/>
  <c r="U359" i="26"/>
  <c r="U416" i="26"/>
  <c r="U393" i="26"/>
  <c r="U138" i="26"/>
  <c r="U83" i="26"/>
  <c r="U323" i="26"/>
  <c r="U180" i="26"/>
  <c r="U73" i="26"/>
  <c r="U310" i="26"/>
  <c r="U197" i="26"/>
  <c r="U210" i="26"/>
  <c r="U267" i="26"/>
  <c r="U88" i="26"/>
  <c r="U399" i="26"/>
  <c r="U262" i="26"/>
  <c r="U109" i="26"/>
  <c r="U281" i="26"/>
  <c r="U232" i="26"/>
  <c r="U37" i="26"/>
  <c r="U28" i="26"/>
  <c r="U340" i="26"/>
  <c r="U133" i="26"/>
  <c r="U435" i="26"/>
  <c r="U140" i="26"/>
  <c r="U163" i="26"/>
  <c r="U135" i="26"/>
  <c r="U48" i="26"/>
  <c r="U355" i="26"/>
  <c r="U147" i="26"/>
  <c r="U227" i="26"/>
  <c r="U214" i="26"/>
  <c r="U403" i="26"/>
  <c r="U328" i="26"/>
  <c r="U270" i="26"/>
  <c r="U131" i="26"/>
  <c r="U383" i="26"/>
  <c r="U332" i="26"/>
  <c r="U260" i="26"/>
  <c r="U445" i="26"/>
  <c r="U378" i="26"/>
  <c r="U249" i="26"/>
  <c r="U464" i="26"/>
  <c r="U289" i="26"/>
  <c r="U196" i="26"/>
  <c r="U92" i="26"/>
  <c r="U466" i="26"/>
  <c r="U86" i="26"/>
  <c r="U18" i="26"/>
  <c r="U304" i="26"/>
  <c r="U454" i="26"/>
  <c r="U174" i="26"/>
  <c r="U145" i="26"/>
  <c r="U476" i="26"/>
  <c r="U215" i="26"/>
  <c r="U453" i="26"/>
  <c r="U337" i="26"/>
  <c r="U264" i="26"/>
  <c r="U280" i="26"/>
  <c r="U313" i="26"/>
  <c r="U25" i="26"/>
  <c r="U136" i="26"/>
  <c r="U450" i="26"/>
  <c r="U46" i="26"/>
  <c r="U216" i="26"/>
  <c r="U91" i="26"/>
  <c r="U386" i="26"/>
  <c r="U168" i="26"/>
  <c r="U458" i="26"/>
  <c r="U432" i="26"/>
  <c r="U501" i="26"/>
  <c r="S306" i="26" a="1"/>
  <c r="S306" i="26" s="1"/>
  <c r="T306" i="26" s="1"/>
  <c r="Z306" i="26" s="1"/>
  <c r="S107" i="26" a="1"/>
  <c r="S107" i="26" s="1"/>
  <c r="T107" i="26" s="1"/>
  <c r="Z107" i="26" s="1"/>
  <c r="S401" i="26" a="1"/>
  <c r="S401" i="26" s="1"/>
  <c r="T401" i="26" s="1"/>
  <c r="Z401" i="26" s="1"/>
  <c r="S449" i="26" a="1"/>
  <c r="S449" i="26" s="1"/>
  <c r="T449" i="26" s="1"/>
  <c r="Z449" i="26" s="1"/>
  <c r="S459" i="26" a="1"/>
  <c r="S459" i="26" s="1"/>
  <c r="T459" i="26" s="1"/>
  <c r="Z459" i="26" s="1"/>
  <c r="S127" i="26" a="1"/>
  <c r="S127" i="26" s="1"/>
  <c r="T127" i="26" s="1"/>
  <c r="Z127" i="26" s="1"/>
  <c r="S61" i="26" a="1"/>
  <c r="S61" i="26" s="1"/>
  <c r="T61" i="26" s="1"/>
  <c r="Z61" i="26" s="1"/>
  <c r="S451" i="26" a="1"/>
  <c r="S451" i="26" s="1"/>
  <c r="T451" i="26" s="1"/>
  <c r="Z451" i="26" s="1"/>
  <c r="S211" i="26" a="1"/>
  <c r="S211" i="26" s="1"/>
  <c r="T211" i="26" s="1"/>
  <c r="Z211" i="26" s="1"/>
  <c r="S229" i="26" a="1"/>
  <c r="S229" i="26" s="1"/>
  <c r="T229" i="26" s="1"/>
  <c r="Z229" i="26" s="1"/>
  <c r="S23" i="26" a="1"/>
  <c r="S23" i="26" s="1"/>
  <c r="T23" i="26" s="1"/>
  <c r="Z23" i="26" s="1"/>
  <c r="S320" i="26" a="1"/>
  <c r="S320" i="26" s="1"/>
  <c r="T320" i="26" s="1"/>
  <c r="Z320" i="26" s="1"/>
  <c r="S21" i="26" a="1"/>
  <c r="S21" i="26" s="1"/>
  <c r="T21" i="26" s="1"/>
  <c r="Z21" i="26" s="1"/>
  <c r="S341" i="26" a="1"/>
  <c r="S341" i="26" s="1"/>
  <c r="T341" i="26" s="1"/>
  <c r="Z341" i="26" s="1"/>
  <c r="S409" i="26" a="1"/>
  <c r="S409" i="26" s="1"/>
  <c r="T409" i="26" s="1"/>
  <c r="Z409" i="26" s="1"/>
  <c r="S392" i="26" a="1"/>
  <c r="S392" i="26" s="1"/>
  <c r="T392" i="26" s="1"/>
  <c r="Z392" i="26" s="1"/>
  <c r="S70" i="26" a="1"/>
  <c r="S70" i="26" s="1"/>
  <c r="T70" i="26" s="1"/>
  <c r="Z70" i="26" s="1"/>
  <c r="S184" i="26" a="1"/>
  <c r="S184" i="26" s="1"/>
  <c r="T184" i="26" s="1"/>
  <c r="Z184" i="26" s="1"/>
  <c r="S292" i="26" a="1"/>
  <c r="S292" i="26" s="1"/>
  <c r="T292" i="26" s="1"/>
  <c r="Z292" i="26" s="1"/>
  <c r="S384" i="26" a="1"/>
  <c r="S384" i="26" s="1"/>
  <c r="T384" i="26" s="1"/>
  <c r="Z384" i="26" s="1"/>
  <c r="S412" i="26" a="1"/>
  <c r="S412" i="26" s="1"/>
  <c r="T412" i="26" s="1"/>
  <c r="Z412" i="26" s="1"/>
  <c r="S157" i="26" a="1"/>
  <c r="S157" i="26" s="1"/>
  <c r="T157" i="26" s="1"/>
  <c r="Z157" i="26" s="1"/>
  <c r="S253" i="26" a="1"/>
  <c r="S253" i="26" s="1"/>
  <c r="T253" i="26" s="1"/>
  <c r="Z253" i="26" s="1"/>
  <c r="S373" i="26" a="1"/>
  <c r="S373" i="26" s="1"/>
  <c r="T373" i="26" s="1"/>
  <c r="Z373" i="26" s="1"/>
  <c r="S261" i="26" a="1"/>
  <c r="S261" i="26" s="1"/>
  <c r="T261" i="26" s="1"/>
  <c r="Z261" i="26" s="1"/>
  <c r="S496" i="26" a="1"/>
  <c r="S496" i="26" s="1"/>
  <c r="T496" i="26" s="1"/>
  <c r="Z496" i="26" s="1"/>
  <c r="S193" i="26" a="1"/>
  <c r="S193" i="26" s="1"/>
  <c r="T193" i="26" s="1"/>
  <c r="Z193" i="26" s="1"/>
  <c r="S357" i="26" a="1"/>
  <c r="S357" i="26" s="1"/>
  <c r="T357" i="26" s="1"/>
  <c r="Z357" i="26" s="1"/>
  <c r="S356" i="26" a="1"/>
  <c r="S356" i="26" s="1"/>
  <c r="T356" i="26" s="1"/>
  <c r="Z356" i="26" s="1"/>
  <c r="S171" i="26" a="1"/>
  <c r="S171" i="26" s="1"/>
  <c r="T171" i="26" s="1"/>
  <c r="Z171" i="26" s="1"/>
  <c r="S178" i="26" a="1"/>
  <c r="S178" i="26" s="1"/>
  <c r="T178" i="26" s="1"/>
  <c r="Z178" i="26" s="1"/>
  <c r="S379" i="26" a="1"/>
  <c r="S379" i="26" s="1"/>
  <c r="T379" i="26" s="1"/>
  <c r="Z379" i="26" s="1"/>
  <c r="S15" i="26" a="1"/>
  <c r="S15" i="26" s="1"/>
  <c r="T15" i="26" s="1"/>
  <c r="Z15" i="26" s="1"/>
  <c r="S26" i="26" a="1"/>
  <c r="S26" i="26" s="1"/>
  <c r="T26" i="26" s="1"/>
  <c r="Z26" i="26" s="1"/>
  <c r="S433" i="26" a="1"/>
  <c r="S433" i="26" s="1"/>
  <c r="T433" i="26" s="1"/>
  <c r="Z433" i="26" s="1"/>
  <c r="S98" i="26" a="1"/>
  <c r="S98" i="26" s="1"/>
  <c r="T98" i="26" s="1"/>
  <c r="Z98" i="26" s="1"/>
  <c r="S471" i="26" a="1"/>
  <c r="S471" i="26" s="1"/>
  <c r="T471" i="26" s="1"/>
  <c r="Z471" i="26" s="1"/>
  <c r="S410" i="26" a="1"/>
  <c r="S410" i="26" s="1"/>
  <c r="T410" i="26" s="1"/>
  <c r="Z410" i="26" s="1"/>
  <c r="S423" i="26" a="1"/>
  <c r="S423" i="26" s="1"/>
  <c r="T423" i="26" s="1"/>
  <c r="Z423" i="26" s="1"/>
  <c r="S219" i="26" a="1"/>
  <c r="S219" i="26" s="1"/>
  <c r="T219" i="26" s="1"/>
  <c r="Z219" i="26" s="1"/>
  <c r="S387" i="26" a="1"/>
  <c r="S387" i="26" s="1"/>
  <c r="T387" i="26" s="1"/>
  <c r="Z387" i="26" s="1"/>
  <c r="S272" i="26" a="1"/>
  <c r="S272" i="26" s="1"/>
  <c r="T272" i="26" s="1"/>
  <c r="Z272" i="26" s="1"/>
  <c r="S241" i="26" a="1"/>
  <c r="S241" i="26" s="1"/>
  <c r="T241" i="26" s="1"/>
  <c r="Z241" i="26" s="1"/>
  <c r="S390" i="26" a="1"/>
  <c r="S390" i="26" s="1"/>
  <c r="T390" i="26" s="1"/>
  <c r="Z390" i="26" s="1"/>
  <c r="S312" i="26" a="1"/>
  <c r="S312" i="26" s="1"/>
  <c r="T312" i="26" s="1"/>
  <c r="Z312" i="26" s="1"/>
  <c r="S205" i="26" a="1"/>
  <c r="S205" i="26" s="1"/>
  <c r="T205" i="26" s="1"/>
  <c r="Z205" i="26" s="1"/>
  <c r="S391" i="26" a="1"/>
  <c r="S391" i="26" s="1"/>
  <c r="T391" i="26" s="1"/>
  <c r="Z391" i="26" s="1"/>
  <c r="S242" i="26" a="1"/>
  <c r="S242" i="26" s="1"/>
  <c r="T242" i="26" s="1"/>
  <c r="Z242" i="26" s="1"/>
  <c r="S17" i="26" a="1"/>
  <c r="S17" i="26" s="1"/>
  <c r="T17" i="26" s="1"/>
  <c r="Z17" i="26" s="1"/>
  <c r="S372" i="26" a="1"/>
  <c r="S372" i="26" s="1"/>
  <c r="T372" i="26" s="1"/>
  <c r="Z372" i="26" s="1"/>
  <c r="S405" i="26" a="1"/>
  <c r="S405" i="26" s="1"/>
  <c r="T405" i="26" s="1"/>
  <c r="Z405" i="26" s="1"/>
  <c r="S221" i="26" a="1"/>
  <c r="S221" i="26" s="1"/>
  <c r="T221" i="26" s="1"/>
  <c r="Z221" i="26" s="1"/>
  <c r="S35" i="26" a="1"/>
  <c r="S35" i="26" s="1"/>
  <c r="T35" i="26" s="1"/>
  <c r="Z35" i="26" s="1"/>
  <c r="S63" i="26" a="1"/>
  <c r="S63" i="26" s="1"/>
  <c r="T63" i="26" s="1"/>
  <c r="Z63" i="26" s="1"/>
  <c r="S250" i="26" a="1"/>
  <c r="S250" i="26" s="1"/>
  <c r="T250" i="26" s="1"/>
  <c r="Z250" i="26" s="1"/>
  <c r="S66" i="26" a="1"/>
  <c r="S66" i="26" s="1"/>
  <c r="T66" i="26" s="1"/>
  <c r="Z66" i="26" s="1"/>
  <c r="S75" i="26" a="1"/>
  <c r="S75" i="26" s="1"/>
  <c r="T75" i="26" s="1"/>
  <c r="Z75" i="26" s="1"/>
  <c r="S79" i="26" a="1"/>
  <c r="S79" i="26" s="1"/>
  <c r="T79" i="26" s="1"/>
  <c r="Z79" i="26" s="1"/>
  <c r="S295" i="26" a="1"/>
  <c r="S295" i="26" s="1"/>
  <c r="T295" i="26" s="1"/>
  <c r="Z295" i="26" s="1"/>
  <c r="S297" i="26" a="1"/>
  <c r="S297" i="26" s="1"/>
  <c r="T297" i="26" s="1"/>
  <c r="Z297" i="26" s="1"/>
  <c r="S209" i="26" a="1"/>
  <c r="S209" i="26" s="1"/>
  <c r="T209" i="26" s="1"/>
  <c r="Z209" i="26" s="1"/>
  <c r="S129" i="26" a="1"/>
  <c r="S129" i="26" s="1"/>
  <c r="T129" i="26" s="1"/>
  <c r="Z129" i="26" s="1"/>
  <c r="S301" i="26" a="1"/>
  <c r="S301" i="26" s="1"/>
  <c r="T301" i="26" s="1"/>
  <c r="Z301" i="26" s="1"/>
  <c r="S429" i="26" a="1"/>
  <c r="S429" i="26" s="1"/>
  <c r="T429" i="26" s="1"/>
  <c r="Z429" i="26" s="1"/>
  <c r="S377" i="26" a="1"/>
  <c r="S377" i="26" s="1"/>
  <c r="T377" i="26" s="1"/>
  <c r="Z377" i="26" s="1"/>
  <c r="S317" i="26" a="1"/>
  <c r="S317" i="26" s="1"/>
  <c r="T317" i="26" s="1"/>
  <c r="Z317" i="26" s="1"/>
  <c r="S273" i="26" a="1"/>
  <c r="S273" i="26" s="1"/>
  <c r="T273" i="26" s="1"/>
  <c r="Z273" i="26" s="1"/>
  <c r="S54" i="26" a="1"/>
  <c r="S54" i="26" s="1"/>
  <c r="T54" i="26" s="1"/>
  <c r="Z54" i="26" s="1"/>
  <c r="S474" i="26" a="1"/>
  <c r="S474" i="26" s="1"/>
  <c r="T474" i="26" s="1"/>
  <c r="Z474" i="26" s="1"/>
  <c r="S325" i="26" a="1"/>
  <c r="S325" i="26" s="1"/>
  <c r="T325" i="26" s="1"/>
  <c r="Z325" i="26" s="1"/>
  <c r="S120" i="26" a="1"/>
  <c r="S120" i="26" s="1"/>
  <c r="T120" i="26" s="1"/>
  <c r="Z120" i="26" s="1"/>
  <c r="S177" i="26" a="1"/>
  <c r="S177" i="26" s="1"/>
  <c r="T177" i="26" s="1"/>
  <c r="Z177" i="26" s="1"/>
  <c r="S395" i="26" a="1"/>
  <c r="S395" i="26" s="1"/>
  <c r="T395" i="26" s="1"/>
  <c r="Z395" i="26" s="1"/>
  <c r="S342" i="26" a="1"/>
  <c r="S342" i="26" s="1"/>
  <c r="T342" i="26" s="1"/>
  <c r="Z342" i="26" s="1"/>
  <c r="S154" i="26" a="1"/>
  <c r="S154" i="26" s="1"/>
  <c r="T154" i="26" s="1"/>
  <c r="Z154" i="26" s="1"/>
  <c r="S380" i="26" a="1"/>
  <c r="S380" i="26" s="1"/>
  <c r="T380" i="26" s="1"/>
  <c r="Z380" i="26" s="1"/>
  <c r="S275" i="26" a="1"/>
  <c r="S275" i="26" s="1"/>
  <c r="T275" i="26" s="1"/>
  <c r="Z275" i="26" s="1"/>
  <c r="S191" i="26" a="1"/>
  <c r="S191" i="26" s="1"/>
  <c r="T191" i="26" s="1"/>
  <c r="Z191" i="26" s="1"/>
  <c r="S137" i="26" a="1"/>
  <c r="S137" i="26" s="1"/>
  <c r="T137" i="26" s="1"/>
  <c r="Z137" i="26" s="1"/>
  <c r="S353" i="26" a="1"/>
  <c r="S353" i="26" s="1"/>
  <c r="T353" i="26" s="1"/>
  <c r="Z353" i="26" s="1"/>
  <c r="S479" i="26" a="1"/>
  <c r="S479" i="26" s="1"/>
  <c r="T479" i="26" s="1"/>
  <c r="Z479" i="26" s="1"/>
  <c r="S173" i="26" a="1"/>
  <c r="S173" i="26" s="1"/>
  <c r="T173" i="26" s="1"/>
  <c r="Z173" i="26" s="1"/>
  <c r="S430" i="26" a="1"/>
  <c r="S430" i="26" s="1"/>
  <c r="T430" i="26" s="1"/>
  <c r="Z430" i="26" s="1"/>
  <c r="S493" i="26" a="1"/>
  <c r="S493" i="26" s="1"/>
  <c r="T493" i="26" s="1"/>
  <c r="Z493" i="26" s="1"/>
  <c r="S218" i="26" a="1"/>
  <c r="S218" i="26" s="1"/>
  <c r="T218" i="26" s="1"/>
  <c r="Z218" i="26" s="1"/>
  <c r="S339" i="26" a="1"/>
  <c r="S339" i="26" s="1"/>
  <c r="T339" i="26" s="1"/>
  <c r="Z339" i="26" s="1"/>
  <c r="S439" i="26" a="1"/>
  <c r="S439" i="26" s="1"/>
  <c r="T439" i="26" s="1"/>
  <c r="Z439" i="26" s="1"/>
  <c r="S311" i="26" a="1"/>
  <c r="S311" i="26" s="1"/>
  <c r="T311" i="26" s="1"/>
  <c r="Z311" i="26" s="1"/>
  <c r="S40" i="26" a="1"/>
  <c r="S40" i="26" s="1"/>
  <c r="T40" i="26" s="1"/>
  <c r="Z40" i="26" s="1"/>
  <c r="S314" i="26" a="1"/>
  <c r="S314" i="26" s="1"/>
  <c r="T314" i="26" s="1"/>
  <c r="Z314" i="26" s="1"/>
  <c r="S162" i="26" a="1"/>
  <c r="S162" i="26" s="1"/>
  <c r="T162" i="26" s="1"/>
  <c r="Z162" i="26" s="1"/>
  <c r="S418" i="26" a="1"/>
  <c r="S418" i="26" s="1"/>
  <c r="T418" i="26" s="1"/>
  <c r="Z418" i="26" s="1"/>
  <c r="S189" i="26" a="1"/>
  <c r="S189" i="26" s="1"/>
  <c r="T189" i="26" s="1"/>
  <c r="Z189" i="26" s="1"/>
  <c r="S225" i="26" a="1"/>
  <c r="S225" i="26" s="1"/>
  <c r="T225" i="26" s="1"/>
  <c r="Z225" i="26" s="1"/>
  <c r="S99" i="26" a="1"/>
  <c r="S99" i="26" s="1"/>
  <c r="T99" i="26" s="1"/>
  <c r="Z99" i="26" s="1"/>
  <c r="S108" i="26" a="1"/>
  <c r="S108" i="26" s="1"/>
  <c r="T108" i="26" s="1"/>
  <c r="Z108" i="26" s="1"/>
  <c r="S335" i="26" a="1"/>
  <c r="S335" i="26" s="1"/>
  <c r="T335" i="26" s="1"/>
  <c r="Z335" i="26" s="1"/>
  <c r="S68" i="26" a="1"/>
  <c r="S68" i="26" s="1"/>
  <c r="T68" i="26" s="1"/>
  <c r="Z68" i="26" s="1"/>
  <c r="S119" i="26" a="1"/>
  <c r="S119" i="26" s="1"/>
  <c r="T119" i="26" s="1"/>
  <c r="Z119" i="26" s="1"/>
  <c r="S370" i="26" a="1"/>
  <c r="S370" i="26" s="1"/>
  <c r="T370" i="26" s="1"/>
  <c r="Z370" i="26" s="1"/>
  <c r="S217" i="26" a="1"/>
  <c r="S217" i="26" s="1"/>
  <c r="T217" i="26" s="1"/>
  <c r="Z217" i="26" s="1"/>
  <c r="S296" i="26" a="1"/>
  <c r="S296" i="26" s="1"/>
  <c r="T296" i="26" s="1"/>
  <c r="Z296" i="26" s="1"/>
  <c r="S305" i="26" a="1"/>
  <c r="S305" i="26" s="1"/>
  <c r="T305" i="26" s="1"/>
  <c r="Z305" i="26" s="1"/>
  <c r="S165" i="26" a="1"/>
  <c r="S165" i="26" s="1"/>
  <c r="T165" i="26" s="1"/>
  <c r="Z165" i="26" s="1"/>
  <c r="S142" i="26" a="1"/>
  <c r="S142" i="26" s="1"/>
  <c r="T142" i="26" s="1"/>
  <c r="Z142" i="26" s="1"/>
  <c r="S419" i="26" a="1"/>
  <c r="S419" i="26" s="1"/>
  <c r="T419" i="26" s="1"/>
  <c r="Z419" i="26" s="1"/>
  <c r="S128" i="26" a="1"/>
  <c r="S128" i="26" s="1"/>
  <c r="T128" i="26" s="1"/>
  <c r="Z128" i="26" s="1"/>
  <c r="S291" i="26" a="1"/>
  <c r="S291" i="26" s="1"/>
  <c r="T291" i="26" s="1"/>
  <c r="Z291" i="26" s="1"/>
  <c r="S486" i="26" a="1"/>
  <c r="S486" i="26" s="1"/>
  <c r="T486" i="26" s="1"/>
  <c r="Z486" i="26" s="1"/>
  <c r="S394" i="26" a="1"/>
  <c r="S394" i="26" s="1"/>
  <c r="T394" i="26" s="1"/>
  <c r="Z394" i="26" s="1"/>
  <c r="S51" i="26" a="1"/>
  <c r="S51" i="26" s="1"/>
  <c r="T51" i="26" s="1"/>
  <c r="Z51" i="26" s="1"/>
  <c r="S290" i="26" a="1"/>
  <c r="S290" i="26" s="1"/>
  <c r="T290" i="26" s="1"/>
  <c r="Z290" i="26" s="1"/>
  <c r="S149" i="26" a="1"/>
  <c r="S149" i="26" s="1"/>
  <c r="T149" i="26" s="1"/>
  <c r="Z149" i="26" s="1"/>
  <c r="S307" i="26" a="1"/>
  <c r="S307" i="26" s="1"/>
  <c r="T307" i="26" s="1"/>
  <c r="Z307" i="26" s="1"/>
  <c r="S279" i="26" a="1"/>
  <c r="S279" i="26" s="1"/>
  <c r="T279" i="26" s="1"/>
  <c r="Z279" i="26" s="1"/>
  <c r="S308" i="26" a="1"/>
  <c r="S308" i="26" s="1"/>
  <c r="T308" i="26" s="1"/>
  <c r="Z308" i="26" s="1"/>
  <c r="S188" i="26" a="1"/>
  <c r="S188" i="26" s="1"/>
  <c r="T188" i="26" s="1"/>
  <c r="Z188" i="26" s="1"/>
  <c r="S421" i="26" a="1"/>
  <c r="S421" i="26" s="1"/>
  <c r="T421" i="26" s="1"/>
  <c r="Z421" i="26" s="1"/>
  <c r="S198" i="26" a="1"/>
  <c r="S198" i="26" s="1"/>
  <c r="T198" i="26" s="1"/>
  <c r="Z198" i="26" s="1"/>
  <c r="S255" i="26" a="1"/>
  <c r="S255" i="26" s="1"/>
  <c r="T255" i="26" s="1"/>
  <c r="Z255" i="26" s="1"/>
  <c r="S72" i="26" a="1"/>
  <c r="S72" i="26" s="1"/>
  <c r="T72" i="26" s="1"/>
  <c r="Z72" i="26" s="1"/>
  <c r="S480" i="26" a="1"/>
  <c r="S480" i="26" s="1"/>
  <c r="T480" i="26" s="1"/>
  <c r="Z480" i="26" s="1"/>
  <c r="S282" i="26" a="1"/>
  <c r="S282" i="26" s="1"/>
  <c r="T282" i="26" s="1"/>
  <c r="Z282" i="26" s="1"/>
  <c r="S388" i="26" a="1"/>
  <c r="S388" i="26" s="1"/>
  <c r="T388" i="26" s="1"/>
  <c r="Z388" i="26" s="1"/>
  <c r="S102" i="26" a="1"/>
  <c r="S102" i="26" s="1"/>
  <c r="T102" i="26" s="1"/>
  <c r="Z102" i="26" s="1"/>
  <c r="S494" i="26" a="1"/>
  <c r="S494" i="26" s="1"/>
  <c r="T494" i="26" s="1"/>
  <c r="Z494" i="26" s="1"/>
  <c r="S329" i="26" a="1"/>
  <c r="S329" i="26" s="1"/>
  <c r="T329" i="26" s="1"/>
  <c r="Z329" i="26" s="1"/>
  <c r="S71" i="26" a="1"/>
  <c r="S71" i="26" s="1"/>
  <c r="T71" i="26" s="1"/>
  <c r="Z71" i="26" s="1"/>
  <c r="S414" i="26" a="1"/>
  <c r="S414" i="26" s="1"/>
  <c r="T414" i="26" s="1"/>
  <c r="Z414" i="26" s="1"/>
  <c r="S244" i="26" a="1"/>
  <c r="S244" i="26" s="1"/>
  <c r="T244" i="26" s="1"/>
  <c r="Z244" i="26" s="1"/>
  <c r="S158" i="26" a="1"/>
  <c r="S158" i="26" s="1"/>
  <c r="T158" i="26" s="1"/>
  <c r="Z158" i="26" s="1"/>
  <c r="S360" i="26" a="1"/>
  <c r="S360" i="26" s="1"/>
  <c r="T360" i="26" s="1"/>
  <c r="Z360" i="26" s="1"/>
  <c r="S230" i="26" a="1"/>
  <c r="S230" i="26" s="1"/>
  <c r="T230" i="26" s="1"/>
  <c r="Z230" i="26" s="1"/>
  <c r="S41" i="26" a="1"/>
  <c r="S41" i="26" s="1"/>
  <c r="T41" i="26" s="1"/>
  <c r="Z41" i="26" s="1"/>
  <c r="S425" i="26" a="1"/>
  <c r="S425" i="26" s="1"/>
  <c r="T425" i="26" s="1"/>
  <c r="Z425" i="26" s="1"/>
  <c r="S352" i="26" a="1"/>
  <c r="S352" i="26" s="1"/>
  <c r="T352" i="26" s="1"/>
  <c r="Z352" i="26" s="1"/>
  <c r="S199" i="26" a="1"/>
  <c r="S199" i="26" s="1"/>
  <c r="T199" i="26" s="1"/>
  <c r="Z199" i="26" s="1"/>
  <c r="S389" i="26" a="1"/>
  <c r="S389" i="26" s="1"/>
  <c r="T389" i="26" s="1"/>
  <c r="Z389" i="26" s="1"/>
  <c r="S274" i="26" a="1"/>
  <c r="S274" i="26" s="1"/>
  <c r="T274" i="26" s="1"/>
  <c r="Z274" i="26" s="1"/>
  <c r="S436" i="26" a="1"/>
  <c r="S436" i="26" s="1"/>
  <c r="T436" i="26" s="1"/>
  <c r="Z436" i="26" s="1"/>
  <c r="S144" i="26" a="1"/>
  <c r="S144" i="26" s="1"/>
  <c r="T144" i="26" s="1"/>
  <c r="Z144" i="26" s="1"/>
  <c r="S89" i="26" a="1"/>
  <c r="S89" i="26" s="1"/>
  <c r="T89" i="26" s="1"/>
  <c r="Z89" i="26" s="1"/>
  <c r="S400" i="26" a="1"/>
  <c r="S400" i="26" s="1"/>
  <c r="T400" i="26" s="1"/>
  <c r="Z400" i="26" s="1"/>
  <c r="S100" i="26" a="1"/>
  <c r="S100" i="26" s="1"/>
  <c r="T100" i="26" s="1"/>
  <c r="Z100" i="26" s="1"/>
  <c r="S402" i="26" a="1"/>
  <c r="S402" i="26" s="1"/>
  <c r="T402" i="26" s="1"/>
  <c r="Z402" i="26" s="1"/>
  <c r="S152" i="26" a="1"/>
  <c r="S152" i="26" s="1"/>
  <c r="T152" i="26" s="1"/>
  <c r="Z152" i="26" s="1"/>
  <c r="S481" i="26" a="1"/>
  <c r="S481" i="26" s="1"/>
  <c r="T481" i="26" s="1"/>
  <c r="Z481" i="26" s="1"/>
  <c r="S31" i="26" a="1"/>
  <c r="S31" i="26" s="1"/>
  <c r="T31" i="26" s="1"/>
  <c r="Z31" i="26" s="1"/>
  <c r="S238" i="26" a="1"/>
  <c r="S238" i="26" s="1"/>
  <c r="T238" i="26" s="1"/>
  <c r="Z238" i="26" s="1"/>
  <c r="S124" i="26" a="1"/>
  <c r="S124" i="26" s="1"/>
  <c r="T124" i="26" s="1"/>
  <c r="Z124" i="26" s="1"/>
  <c r="S475" i="26" a="1"/>
  <c r="S475" i="26" s="1"/>
  <c r="T475" i="26" s="1"/>
  <c r="Z475" i="26" s="1"/>
  <c r="S287" i="26" a="1"/>
  <c r="S287" i="26" s="1"/>
  <c r="T287" i="26" s="1"/>
  <c r="Z287" i="26" s="1"/>
  <c r="S447" i="26" a="1"/>
  <c r="S447" i="26" s="1"/>
  <c r="T447" i="26" s="1"/>
  <c r="Z447" i="26" s="1"/>
  <c r="S298" i="26" a="1"/>
  <c r="S298" i="26" s="1"/>
  <c r="T298" i="26" s="1"/>
  <c r="Z298" i="26" s="1"/>
  <c r="S406" i="26" a="1"/>
  <c r="S406" i="26" s="1"/>
  <c r="T406" i="26" s="1"/>
  <c r="Z406" i="26" s="1"/>
  <c r="S208" i="26" a="1"/>
  <c r="S208" i="26" s="1"/>
  <c r="T208" i="26" s="1"/>
  <c r="Z208" i="26" s="1"/>
  <c r="S407" i="26" a="1"/>
  <c r="S407" i="26" s="1"/>
  <c r="T407" i="26" s="1"/>
  <c r="Z407" i="26" s="1"/>
  <c r="S155" i="26" a="1"/>
  <c r="S155" i="26" s="1"/>
  <c r="T155" i="26" s="1"/>
  <c r="Z155" i="26" s="1"/>
  <c r="S252" i="26" a="1"/>
  <c r="S252" i="26" s="1"/>
  <c r="T252" i="26" s="1"/>
  <c r="Z252" i="26" s="1"/>
  <c r="S153" i="26" a="1"/>
  <c r="S153" i="26" s="1"/>
  <c r="T153" i="26" s="1"/>
  <c r="Z153" i="26" s="1"/>
  <c r="S300" i="26" a="1"/>
  <c r="S300" i="26" s="1"/>
  <c r="T300" i="26" s="1"/>
  <c r="Z300" i="26" s="1"/>
  <c r="S457" i="26" a="1"/>
  <c r="S457" i="26" s="1"/>
  <c r="T457" i="26" s="1"/>
  <c r="Z457" i="26" s="1"/>
  <c r="S315" i="26" a="1"/>
  <c r="S315" i="26" s="1"/>
  <c r="T315" i="26" s="1"/>
  <c r="Z315" i="26" s="1"/>
  <c r="S499" i="26" a="1"/>
  <c r="S499" i="26" s="1"/>
  <c r="T499" i="26" s="1"/>
  <c r="Z499" i="26" s="1"/>
  <c r="S126" i="26" a="1"/>
  <c r="S126" i="26" s="1"/>
  <c r="T126" i="26" s="1"/>
  <c r="Z126" i="26" s="1"/>
  <c r="S330" i="26" a="1"/>
  <c r="S330" i="26" s="1"/>
  <c r="T330" i="26" s="1"/>
  <c r="Z330" i="26" s="1"/>
  <c r="S50" i="26" a="1"/>
  <c r="S50" i="26" s="1"/>
  <c r="T50" i="26" s="1"/>
  <c r="Z50" i="26" s="1"/>
  <c r="S326" i="26" a="1"/>
  <c r="S326" i="26" s="1"/>
  <c r="T326" i="26" s="1"/>
  <c r="Z326" i="26" s="1"/>
  <c r="S444" i="26" a="1"/>
  <c r="S444" i="26" s="1"/>
  <c r="T444" i="26" s="1"/>
  <c r="Z444" i="26" s="1"/>
  <c r="S104" i="26" a="1"/>
  <c r="S104" i="26" s="1"/>
  <c r="T104" i="26" s="1"/>
  <c r="Z104" i="26" s="1"/>
  <c r="S143" i="26" a="1"/>
  <c r="S143" i="26" s="1"/>
  <c r="T143" i="26" s="1"/>
  <c r="Z143" i="26" s="1"/>
  <c r="S96" i="26" a="1"/>
  <c r="S96" i="26" s="1"/>
  <c r="T96" i="26" s="1"/>
  <c r="Z96" i="26" s="1"/>
  <c r="S80" i="26" a="1"/>
  <c r="S80" i="26" s="1"/>
  <c r="T80" i="26" s="1"/>
  <c r="Z80" i="26" s="1"/>
  <c r="S455" i="26" a="1"/>
  <c r="S455" i="26" s="1"/>
  <c r="T455" i="26" s="1"/>
  <c r="Z455" i="26" s="1"/>
  <c r="S258" i="26" a="1"/>
  <c r="S258" i="26" s="1"/>
  <c r="T258" i="26" s="1"/>
  <c r="Z258" i="26" s="1"/>
  <c r="S415" i="26" a="1"/>
  <c r="S415" i="26" s="1"/>
  <c r="T415" i="26" s="1"/>
  <c r="Z415" i="26" s="1"/>
  <c r="S363" i="26" a="1"/>
  <c r="S363" i="26" s="1"/>
  <c r="T363" i="26" s="1"/>
  <c r="Z363" i="26" s="1"/>
  <c r="S303" i="26" a="1"/>
  <c r="S303" i="26" s="1"/>
  <c r="T303" i="26" s="1"/>
  <c r="Z303" i="26" s="1"/>
  <c r="S324" i="26" a="1"/>
  <c r="S324" i="26" s="1"/>
  <c r="T324" i="26" s="1"/>
  <c r="Z324" i="26" s="1"/>
  <c r="S257" i="26" a="1"/>
  <c r="S257" i="26" s="1"/>
  <c r="T257" i="26" s="1"/>
  <c r="Z257" i="26" s="1"/>
  <c r="S106" i="26" a="1"/>
  <c r="S106" i="26" s="1"/>
  <c r="T106" i="26" s="1"/>
  <c r="Z106" i="26" s="1"/>
  <c r="S497" i="26" a="1"/>
  <c r="S497" i="26" s="1"/>
  <c r="T497" i="26" s="1"/>
  <c r="Z497" i="26" s="1"/>
  <c r="S105" i="26" a="1"/>
  <c r="S105" i="26" s="1"/>
  <c r="T105" i="26" s="1"/>
  <c r="Z105" i="26" s="1"/>
  <c r="S398" i="26" a="1"/>
  <c r="S398" i="26" s="1"/>
  <c r="T398" i="26" s="1"/>
  <c r="Z398" i="26" s="1"/>
  <c r="S368" i="26" a="1"/>
  <c r="S368" i="26" s="1"/>
  <c r="T368" i="26" s="1"/>
  <c r="Z368" i="26" s="1"/>
  <c r="S268" i="26" a="1"/>
  <c r="S268" i="26" s="1"/>
  <c r="T268" i="26" s="1"/>
  <c r="Z268" i="26" s="1"/>
  <c r="S195" i="26" a="1"/>
  <c r="S195" i="26" s="1"/>
  <c r="T195" i="26" s="1"/>
  <c r="Z195" i="26" s="1"/>
  <c r="S22" i="26" a="1"/>
  <c r="S22" i="26" s="1"/>
  <c r="T22" i="26" s="1"/>
  <c r="Z22" i="26" s="1"/>
  <c r="S172" i="26" a="1"/>
  <c r="S172" i="26" s="1"/>
  <c r="T172" i="26" s="1"/>
  <c r="Z172" i="26" s="1"/>
  <c r="S103" i="26" a="1"/>
  <c r="S103" i="26" s="1"/>
  <c r="T103" i="26" s="1"/>
  <c r="Z103" i="26" s="1"/>
  <c r="S446" i="26" a="1"/>
  <c r="S446" i="26" s="1"/>
  <c r="T446" i="26" s="1"/>
  <c r="Z446" i="26" s="1"/>
  <c r="S44" i="26" a="1"/>
  <c r="S44" i="26" s="1"/>
  <c r="T44" i="26" s="1"/>
  <c r="Z44" i="26" s="1"/>
  <c r="S427" i="26" a="1"/>
  <c r="S427" i="26" s="1"/>
  <c r="T427" i="26" s="1"/>
  <c r="Z427" i="26" s="1"/>
  <c r="S19" i="26" a="1"/>
  <c r="S19" i="26" s="1"/>
  <c r="T19" i="26" s="1"/>
  <c r="Z19" i="26" s="1"/>
  <c r="S483" i="26" a="1"/>
  <c r="S483" i="26" s="1"/>
  <c r="T483" i="26" s="1"/>
  <c r="Z483" i="26" s="1"/>
  <c r="S358" i="26" a="1"/>
  <c r="S358" i="26" s="1"/>
  <c r="T358" i="26" s="1"/>
  <c r="Z358" i="26" s="1"/>
  <c r="S95" i="26" a="1"/>
  <c r="S95" i="26" s="1"/>
  <c r="T95" i="26" s="1"/>
  <c r="Z95" i="26" s="1"/>
  <c r="S117" i="26" a="1"/>
  <c r="S117" i="26" s="1"/>
  <c r="T117" i="26" s="1"/>
  <c r="Z117" i="26" s="1"/>
  <c r="S179" i="26" a="1"/>
  <c r="S179" i="26" s="1"/>
  <c r="T179" i="26" s="1"/>
  <c r="Z179" i="26" s="1"/>
  <c r="S42" i="26" a="1"/>
  <c r="S42" i="26" s="1"/>
  <c r="T42" i="26" s="1"/>
  <c r="Z42" i="26" s="1"/>
  <c r="S52" i="26" a="1"/>
  <c r="S52" i="26" s="1"/>
  <c r="T52" i="26" s="1"/>
  <c r="Z52" i="26" s="1"/>
  <c r="S498" i="26" a="1"/>
  <c r="S498" i="26" s="1"/>
  <c r="T498" i="26" s="1"/>
  <c r="Z498" i="26" s="1"/>
  <c r="S495" i="26" a="1"/>
  <c r="S495" i="26" s="1"/>
  <c r="T495" i="26" s="1"/>
  <c r="Z495" i="26" s="1"/>
  <c r="S316" i="26" a="1"/>
  <c r="S316" i="26" s="1"/>
  <c r="T316" i="26" s="1"/>
  <c r="Z316" i="26" s="1"/>
  <c r="S14" i="26" a="1"/>
  <c r="S14" i="26" s="1"/>
  <c r="T14" i="26" s="1"/>
  <c r="Z14" i="26" s="1"/>
  <c r="S78" i="26" a="1"/>
  <c r="S78" i="26" s="1"/>
  <c r="T78" i="26" s="1"/>
  <c r="Z78" i="26" s="1"/>
  <c r="S236" i="26" a="1"/>
  <c r="S236" i="26" s="1"/>
  <c r="T236" i="26" s="1"/>
  <c r="Z236" i="26" s="1"/>
  <c r="S116" i="26" a="1"/>
  <c r="S116" i="26" s="1"/>
  <c r="T116" i="26" s="1"/>
  <c r="Z116" i="26" s="1"/>
  <c r="S467" i="26" a="1"/>
  <c r="S467" i="26" s="1"/>
  <c r="T467" i="26" s="1"/>
  <c r="Z467" i="26" s="1"/>
  <c r="S156" i="26" a="1"/>
  <c r="S156" i="26" s="1"/>
  <c r="T156" i="26" s="1"/>
  <c r="Z156" i="26" s="1"/>
  <c r="S477" i="26" a="1"/>
  <c r="S477" i="26" s="1"/>
  <c r="T477" i="26" s="1"/>
  <c r="Z477" i="26" s="1"/>
  <c r="S420" i="26" a="1"/>
  <c r="S420" i="26" s="1"/>
  <c r="T420" i="26" s="1"/>
  <c r="Z420" i="26" s="1"/>
  <c r="S62" i="26" a="1"/>
  <c r="S62" i="26" s="1"/>
  <c r="T62" i="26" s="1"/>
  <c r="Z62" i="26" s="1"/>
  <c r="S235" i="26" a="1"/>
  <c r="S235" i="26" s="1"/>
  <c r="T235" i="26" s="1"/>
  <c r="Z235" i="26" s="1"/>
  <c r="S84" i="26" a="1"/>
  <c r="S84" i="26" s="1"/>
  <c r="T84" i="26" s="1"/>
  <c r="Z84" i="26" s="1"/>
  <c r="S487" i="26" a="1"/>
  <c r="S487" i="26" s="1"/>
  <c r="T487" i="26" s="1"/>
  <c r="Z487" i="26" s="1"/>
  <c r="S115" i="26" a="1"/>
  <c r="S115" i="26" s="1"/>
  <c r="T115" i="26" s="1"/>
  <c r="Z115" i="26" s="1"/>
  <c r="S45" i="26" a="1"/>
  <c r="S45" i="26" s="1"/>
  <c r="T45" i="26" s="1"/>
  <c r="Z45" i="26" s="1"/>
  <c r="S36" i="26" a="1"/>
  <c r="S36" i="26" s="1"/>
  <c r="T36" i="26" s="1"/>
  <c r="Z36" i="26" s="1"/>
  <c r="S327" i="26" a="1"/>
  <c r="S327" i="26" s="1"/>
  <c r="T327" i="26" s="1"/>
  <c r="Z327" i="26" s="1"/>
  <c r="S60" i="26" a="1"/>
  <c r="S60" i="26" s="1"/>
  <c r="T60" i="26" s="1"/>
  <c r="Z60" i="26" s="1"/>
  <c r="S85" i="26" a="1"/>
  <c r="S85" i="26" s="1"/>
  <c r="T85" i="26" s="1"/>
  <c r="Z85" i="26" s="1"/>
  <c r="S417" i="26" a="1"/>
  <c r="S417" i="26" s="1"/>
  <c r="T417" i="26" s="1"/>
  <c r="Z417" i="26" s="1"/>
  <c r="S122" i="26" a="1"/>
  <c r="S122" i="26" s="1"/>
  <c r="T122" i="26" s="1"/>
  <c r="Z122" i="26" s="1"/>
  <c r="S223" i="26" a="1"/>
  <c r="S223" i="26" s="1"/>
  <c r="T223" i="26" s="1"/>
  <c r="Z223" i="26" s="1"/>
  <c r="S74" i="26" a="1"/>
  <c r="S74" i="26" s="1"/>
  <c r="T74" i="26" s="1"/>
  <c r="Z74" i="26" s="1"/>
  <c r="S16" i="26" a="1"/>
  <c r="S16" i="26" s="1"/>
  <c r="T16" i="26" s="1"/>
  <c r="Z16" i="26" s="1"/>
  <c r="S160" i="26" a="1"/>
  <c r="S160" i="26" s="1"/>
  <c r="T160" i="26" s="1"/>
  <c r="Z160" i="26" s="1"/>
  <c r="S240" i="26" a="1"/>
  <c r="S240" i="26" s="1"/>
  <c r="T240" i="26" s="1"/>
  <c r="Z240" i="26" s="1"/>
  <c r="S194" i="26" a="1"/>
  <c r="S194" i="26" s="1"/>
  <c r="T194" i="26" s="1"/>
  <c r="Z194" i="26" s="1"/>
  <c r="S161" i="26" a="1"/>
  <c r="S161" i="26" s="1"/>
  <c r="T161" i="26" s="1"/>
  <c r="Z161" i="26" s="1"/>
  <c r="S426" i="26" a="1"/>
  <c r="S426" i="26" s="1"/>
  <c r="T426" i="26" s="1"/>
  <c r="Z426" i="26" s="1"/>
  <c r="S170" i="26" a="1"/>
  <c r="S170" i="26" s="1"/>
  <c r="T170" i="26" s="1"/>
  <c r="Z170" i="26" s="1"/>
  <c r="S94" i="26" a="1"/>
  <c r="S94" i="26" s="1"/>
  <c r="T94" i="26" s="1"/>
  <c r="Z94" i="26" s="1"/>
  <c r="S348" i="26" a="1"/>
  <c r="S348" i="26" s="1"/>
  <c r="T348" i="26" s="1"/>
  <c r="Z348" i="26" s="1"/>
  <c r="S150" i="26" a="1"/>
  <c r="S150" i="26" s="1"/>
  <c r="T150" i="26" s="1"/>
  <c r="Z150" i="26" s="1"/>
  <c r="S246" i="26" a="1"/>
  <c r="S246" i="26" s="1"/>
  <c r="T246" i="26" s="1"/>
  <c r="Z246" i="26" s="1"/>
  <c r="S438" i="26" a="1"/>
  <c r="S438" i="26" s="1"/>
  <c r="T438" i="26" s="1"/>
  <c r="Z438" i="26" s="1"/>
  <c r="S77" i="26" a="1"/>
  <c r="S77" i="26" s="1"/>
  <c r="T77" i="26" s="1"/>
  <c r="Z77" i="26" s="1"/>
  <c r="S309" i="26" a="1"/>
  <c r="S309" i="26" s="1"/>
  <c r="T309" i="26" s="1"/>
  <c r="Z309" i="26" s="1"/>
  <c r="S30" i="26" a="1"/>
  <c r="S30" i="26" s="1"/>
  <c r="T30" i="26" s="1"/>
  <c r="Z30" i="26" s="1"/>
  <c r="S169" i="26" a="1"/>
  <c r="S169" i="26" s="1"/>
  <c r="T169" i="26" s="1"/>
  <c r="Z169" i="26" s="1"/>
  <c r="S125" i="26" a="1"/>
  <c r="S125" i="26" s="1"/>
  <c r="T125" i="26" s="1"/>
  <c r="Z125" i="26" s="1"/>
  <c r="S367" i="26" a="1"/>
  <c r="S367" i="26" s="1"/>
  <c r="T367" i="26" s="1"/>
  <c r="Z367" i="26" s="1"/>
  <c r="S256" i="26" a="1"/>
  <c r="S256" i="26" s="1"/>
  <c r="T256" i="26" s="1"/>
  <c r="Z256" i="26" s="1"/>
  <c r="S490" i="26" a="1"/>
  <c r="S490" i="26" s="1"/>
  <c r="T490" i="26" s="1"/>
  <c r="Z490" i="26" s="1"/>
  <c r="S318" i="26" a="1"/>
  <c r="S318" i="26" s="1"/>
  <c r="T318" i="26" s="1"/>
  <c r="Z318" i="26" s="1"/>
  <c r="S331" i="26" a="1"/>
  <c r="S331" i="26" s="1"/>
  <c r="T331" i="26" s="1"/>
  <c r="Z331" i="26" s="1"/>
  <c r="S293" i="26" a="1"/>
  <c r="S293" i="26" s="1"/>
  <c r="T293" i="26" s="1"/>
  <c r="Z293" i="26" s="1"/>
  <c r="S64" i="26" a="1"/>
  <c r="S64" i="26" s="1"/>
  <c r="T64" i="26" s="1"/>
  <c r="Z64" i="26" s="1"/>
  <c r="S192" i="26" a="1"/>
  <c r="S192" i="26" s="1"/>
  <c r="T192" i="26" s="1"/>
  <c r="Z192" i="26" s="1"/>
  <c r="S478" i="26" a="1"/>
  <c r="S478" i="26" s="1"/>
  <c r="T478" i="26" s="1"/>
  <c r="Z478" i="26" s="1"/>
  <c r="S460" i="26" a="1"/>
  <c r="S460" i="26" s="1"/>
  <c r="T460" i="26" s="1"/>
  <c r="Z460" i="26" s="1"/>
  <c r="S118" i="26" a="1"/>
  <c r="S118" i="26" s="1"/>
  <c r="T118" i="26" s="1"/>
  <c r="Z118" i="26" s="1"/>
  <c r="S437" i="26" a="1"/>
  <c r="S437" i="26" s="1"/>
  <c r="T437" i="26" s="1"/>
  <c r="Z437" i="26" s="1"/>
  <c r="S321" i="26" a="1"/>
  <c r="S321" i="26" s="1"/>
  <c r="T321" i="26" s="1"/>
  <c r="Z321" i="26" s="1"/>
  <c r="S276" i="26" a="1"/>
  <c r="S276" i="26" s="1"/>
  <c r="T276" i="26" s="1"/>
  <c r="Z276" i="26" s="1"/>
  <c r="S202" i="26" a="1"/>
  <c r="S202" i="26" s="1"/>
  <c r="T202" i="26" s="1"/>
  <c r="Z202" i="26" s="1"/>
  <c r="S247" i="26" a="1"/>
  <c r="S247" i="26" s="1"/>
  <c r="T247" i="26" s="1"/>
  <c r="Z247" i="26" s="1"/>
  <c r="S182" i="26" a="1"/>
  <c r="S182" i="26" s="1"/>
  <c r="T182" i="26" s="1"/>
  <c r="Z182" i="26" s="1"/>
  <c r="S336" i="26" a="1"/>
  <c r="S336" i="26" s="1"/>
  <c r="T336" i="26" s="1"/>
  <c r="Z336" i="26" s="1"/>
  <c r="S285" i="26" a="1"/>
  <c r="S285" i="26" s="1"/>
  <c r="T285" i="26" s="1"/>
  <c r="Z285" i="26" s="1"/>
  <c r="S43" i="26" a="1"/>
  <c r="S43" i="26" s="1"/>
  <c r="T43" i="26" s="1"/>
  <c r="Z43" i="26" s="1"/>
  <c r="S361" i="26" a="1"/>
  <c r="S361" i="26" s="1"/>
  <c r="T361" i="26" s="1"/>
  <c r="Z361" i="26" s="1"/>
  <c r="S82" i="26" a="1"/>
  <c r="S82" i="26" s="1"/>
  <c r="T82" i="26" s="1"/>
  <c r="Z82" i="26" s="1"/>
  <c r="S484" i="26" a="1"/>
  <c r="S484" i="26" s="1"/>
  <c r="T484" i="26" s="1"/>
  <c r="Z484" i="26" s="1"/>
  <c r="S234" i="26" a="1"/>
  <c r="S234" i="26" s="1"/>
  <c r="T234" i="26" s="1"/>
  <c r="Z234" i="26" s="1"/>
  <c r="S29" i="26" a="1"/>
  <c r="S29" i="26" s="1"/>
  <c r="T29" i="26" s="1"/>
  <c r="Z29" i="26" s="1"/>
  <c r="S404" i="26" a="1"/>
  <c r="S404" i="26" s="1"/>
  <c r="T404" i="26" s="1"/>
  <c r="Z404" i="26" s="1"/>
  <c r="S278" i="26" a="1"/>
  <c r="S278" i="26" s="1"/>
  <c r="T278" i="26" s="1"/>
  <c r="Z278" i="26" s="1"/>
  <c r="S463" i="26" a="1"/>
  <c r="S463" i="26" s="1"/>
  <c r="T463" i="26" s="1"/>
  <c r="Z463" i="26" s="1"/>
  <c r="S251" i="26" a="1"/>
  <c r="S251" i="26" s="1"/>
  <c r="T251" i="26" s="1"/>
  <c r="Z251" i="26" s="1"/>
  <c r="S364" i="26" a="1"/>
  <c r="S364" i="26" s="1"/>
  <c r="T364" i="26" s="1"/>
  <c r="Z364" i="26" s="1"/>
  <c r="S32" i="26" a="1"/>
  <c r="S32" i="26" s="1"/>
  <c r="T32" i="26" s="1"/>
  <c r="Z32" i="26" s="1"/>
  <c r="S382" i="26" a="1"/>
  <c r="S382" i="26" s="1"/>
  <c r="T382" i="26" s="1"/>
  <c r="Z382" i="26" s="1"/>
  <c r="V432" i="26" l="1"/>
  <c r="V264" i="26"/>
  <c r="V332" i="26"/>
  <c r="V281" i="26"/>
  <c r="V431" i="26"/>
  <c r="V381" i="26"/>
  <c r="V228" i="26"/>
  <c r="V354" i="26"/>
  <c r="V492" i="26"/>
  <c r="V146" i="26"/>
  <c r="V337" i="26"/>
  <c r="V383" i="26"/>
  <c r="V109" i="26"/>
  <c r="V151" i="26"/>
  <c r="V488" i="26"/>
  <c r="V113" i="26"/>
  <c r="V453" i="26"/>
  <c r="V131" i="26"/>
  <c r="V262" i="26"/>
  <c r="V284" i="26"/>
  <c r="V333" i="26"/>
  <c r="V350" i="26"/>
  <c r="V132" i="26"/>
  <c r="V428" i="26"/>
  <c r="V97" i="26"/>
  <c r="V215" i="26"/>
  <c r="V270" i="26"/>
  <c r="V399" i="26"/>
  <c r="V385" i="26"/>
  <c r="V408" i="26"/>
  <c r="V59" i="26"/>
  <c r="V476" i="26"/>
  <c r="V328" i="26"/>
  <c r="V88" i="26"/>
  <c r="V376" i="26"/>
  <c r="V167" i="26"/>
  <c r="V485" i="26"/>
  <c r="V422" i="26"/>
  <c r="V20" i="26"/>
  <c r="V145" i="26"/>
  <c r="V403" i="26"/>
  <c r="V267" i="26"/>
  <c r="V288" i="26"/>
  <c r="V473" i="26"/>
  <c r="V424" i="26"/>
  <c r="V174" i="26"/>
  <c r="V214" i="26"/>
  <c r="V210" i="26"/>
  <c r="V164" i="26"/>
  <c r="V185" i="26"/>
  <c r="V101" i="26"/>
  <c r="V224" i="26"/>
  <c r="V175" i="26"/>
  <c r="V110" i="26"/>
  <c r="V501" i="26"/>
  <c r="V454" i="26"/>
  <c r="V227" i="26"/>
  <c r="V197" i="26"/>
  <c r="V322" i="26"/>
  <c r="V56" i="26"/>
  <c r="V147" i="26"/>
  <c r="V458" i="26"/>
  <c r="V18" i="26"/>
  <c r="V355" i="26"/>
  <c r="V73" i="26"/>
  <c r="V141" i="26"/>
  <c r="V112" i="26"/>
  <c r="V304" i="26"/>
  <c r="V168" i="26"/>
  <c r="V86" i="26"/>
  <c r="V48" i="26"/>
  <c r="V180" i="26"/>
  <c r="V468" i="26"/>
  <c r="V93" i="26"/>
  <c r="V222" i="26"/>
  <c r="V76" i="26"/>
  <c r="V470" i="26"/>
  <c r="V226" i="26"/>
  <c r="V121" i="26"/>
  <c r="V386" i="26"/>
  <c r="V466" i="26"/>
  <c r="V135" i="26"/>
  <c r="V323" i="26"/>
  <c r="V343" i="26"/>
  <c r="V491" i="26"/>
  <c r="V489" i="26"/>
  <c r="V91" i="26"/>
  <c r="V92" i="26"/>
  <c r="V163" i="26"/>
  <c r="V83" i="26"/>
  <c r="V190" i="26"/>
  <c r="V448" i="26"/>
  <c r="V58" i="26"/>
  <c r="V396" i="26"/>
  <c r="V259" i="26"/>
  <c r="V456" i="26"/>
  <c r="V469" i="26"/>
  <c r="V216" i="26"/>
  <c r="V196" i="26"/>
  <c r="V140" i="26"/>
  <c r="V138" i="26"/>
  <c r="V123" i="26"/>
  <c r="V53" i="26"/>
  <c r="V310" i="26"/>
  <c r="V46" i="26"/>
  <c r="V289" i="26"/>
  <c r="V435" i="26"/>
  <c r="V393" i="26"/>
  <c r="V286" i="26"/>
  <c r="V482" i="26"/>
  <c r="V366" i="26"/>
  <c r="V452" i="26"/>
  <c r="V206" i="26"/>
  <c r="V254" i="26"/>
  <c r="V450" i="26"/>
  <c r="V464" i="26"/>
  <c r="V133" i="26"/>
  <c r="V416" i="26"/>
  <c r="V441" i="26"/>
  <c r="V243" i="26"/>
  <c r="V338" i="26"/>
  <c r="V136" i="26"/>
  <c r="V249" i="26"/>
  <c r="V340" i="26"/>
  <c r="V359" i="26"/>
  <c r="V203" i="26"/>
  <c r="V213" i="26"/>
  <c r="V57" i="26"/>
  <c r="V245" i="26"/>
  <c r="V34" i="26"/>
  <c r="V212" i="26"/>
  <c r="V25" i="26"/>
  <c r="V378" i="26"/>
  <c r="V28" i="26"/>
  <c r="V233" i="26"/>
  <c r="V81" i="26"/>
  <c r="V472" i="26"/>
  <c r="V313" i="26"/>
  <c r="V445" i="26"/>
  <c r="V37" i="26"/>
  <c r="V183" i="26"/>
  <c r="V33" i="26"/>
  <c r="V130" i="26"/>
  <c r="V302" i="26"/>
  <c r="V39" i="26"/>
  <c r="V440" i="26"/>
  <c r="V38" i="26"/>
  <c r="V280" i="26"/>
  <c r="V260" i="26"/>
  <c r="V232" i="26"/>
  <c r="V24" i="26"/>
  <c r="V114" i="26"/>
  <c r="V462" i="26"/>
  <c r="U134" i="26"/>
  <c r="U290" i="26"/>
  <c r="U99" i="26"/>
  <c r="U137" i="26"/>
  <c r="U301" i="26"/>
  <c r="U63" i="26"/>
  <c r="U219" i="26"/>
  <c r="U247" i="26"/>
  <c r="U490" i="26"/>
  <c r="U246" i="26"/>
  <c r="U316" i="26"/>
  <c r="U172" i="26"/>
  <c r="U126" i="26"/>
  <c r="U329" i="26"/>
  <c r="U51" i="26"/>
  <c r="U225" i="26"/>
  <c r="U191" i="26"/>
  <c r="U129" i="26"/>
  <c r="U423" i="26"/>
  <c r="U193" i="26"/>
  <c r="U409" i="26"/>
  <c r="U449" i="26"/>
  <c r="U182" i="26"/>
  <c r="U363" i="26"/>
  <c r="U475" i="26"/>
  <c r="U494" i="26"/>
  <c r="U394" i="26"/>
  <c r="U275" i="26"/>
  <c r="U209" i="26"/>
  <c r="U35" i="26"/>
  <c r="U410" i="26"/>
  <c r="U496" i="26"/>
  <c r="U341" i="26"/>
  <c r="U401" i="26"/>
  <c r="U438" i="26"/>
  <c r="U300" i="26"/>
  <c r="U400" i="26"/>
  <c r="U486" i="26"/>
  <c r="U297" i="26"/>
  <c r="U471" i="26"/>
  <c r="U261" i="26"/>
  <c r="U21" i="26"/>
  <c r="U330" i="26"/>
  <c r="U223" i="26"/>
  <c r="U398" i="26"/>
  <c r="U415" i="26"/>
  <c r="U102" i="26"/>
  <c r="U189" i="26"/>
  <c r="U380" i="26"/>
  <c r="U107" i="26"/>
  <c r="U367" i="26"/>
  <c r="U348" i="26"/>
  <c r="U426" i="26"/>
  <c r="U420" i="26"/>
  <c r="U258" i="26"/>
  <c r="U499" i="26"/>
  <c r="U153" i="26"/>
  <c r="U124" i="26"/>
  <c r="U89" i="26"/>
  <c r="U388" i="26"/>
  <c r="U295" i="26"/>
  <c r="U221" i="26"/>
  <c r="U373" i="26"/>
  <c r="U320" i="26"/>
  <c r="U161" i="26"/>
  <c r="U495" i="26"/>
  <c r="U455" i="26"/>
  <c r="U82" i="26"/>
  <c r="U256" i="26"/>
  <c r="U64" i="26"/>
  <c r="U125" i="26"/>
  <c r="U122" i="26"/>
  <c r="U144" i="26"/>
  <c r="U291" i="26"/>
  <c r="U405" i="26"/>
  <c r="U98" i="26"/>
  <c r="U253" i="26"/>
  <c r="U382" i="26"/>
  <c r="U194" i="26"/>
  <c r="U417" i="26"/>
  <c r="U60" i="26"/>
  <c r="U467" i="26"/>
  <c r="U105" i="26"/>
  <c r="U252" i="26"/>
  <c r="U436" i="26"/>
  <c r="U128" i="26"/>
  <c r="U418" i="26"/>
  <c r="U154" i="26"/>
  <c r="U79" i="26"/>
  <c r="U372" i="26"/>
  <c r="U433" i="26"/>
  <c r="U23" i="26"/>
  <c r="U150" i="26"/>
  <c r="U170" i="26"/>
  <c r="U202" i="26"/>
  <c r="U162" i="26"/>
  <c r="U71" i="26"/>
  <c r="U327" i="26"/>
  <c r="U95" i="26"/>
  <c r="U80" i="26"/>
  <c r="U274" i="26"/>
  <c r="U282" i="26"/>
  <c r="U419" i="26"/>
  <c r="U342" i="26"/>
  <c r="U157" i="26"/>
  <c r="U306" i="26"/>
  <c r="U404" i="26"/>
  <c r="U276" i="26"/>
  <c r="U240" i="26"/>
  <c r="U498" i="26"/>
  <c r="U155" i="26"/>
  <c r="U389" i="26"/>
  <c r="U480" i="26"/>
  <c r="U142" i="26"/>
  <c r="U395" i="26"/>
  <c r="U75" i="26"/>
  <c r="U17" i="26"/>
  <c r="U26" i="26"/>
  <c r="U412" i="26"/>
  <c r="U229" i="26"/>
  <c r="U36" i="26"/>
  <c r="U52" i="26"/>
  <c r="U358" i="26"/>
  <c r="U22" i="26"/>
  <c r="U96" i="26"/>
  <c r="U407" i="26"/>
  <c r="U199" i="26"/>
  <c r="U72" i="26"/>
  <c r="U165" i="26"/>
  <c r="U314" i="26"/>
  <c r="U177" i="26"/>
  <c r="U211" i="26"/>
  <c r="U116" i="26"/>
  <c r="U143" i="26"/>
  <c r="U238" i="26"/>
  <c r="U352" i="26"/>
  <c r="U305" i="26"/>
  <c r="U40" i="26"/>
  <c r="U15" i="26"/>
  <c r="U451" i="26"/>
  <c r="U32" i="26"/>
  <c r="U364" i="26"/>
  <c r="U115" i="26"/>
  <c r="U42" i="26"/>
  <c r="U208" i="26"/>
  <c r="U311" i="26"/>
  <c r="U321" i="26"/>
  <c r="U195" i="26"/>
  <c r="U483" i="26"/>
  <c r="U497" i="26"/>
  <c r="U104" i="26"/>
  <c r="U31" i="26"/>
  <c r="U425" i="26"/>
  <c r="U296" i="26"/>
  <c r="U120" i="26"/>
  <c r="U242" i="26"/>
  <c r="U379" i="26"/>
  <c r="U251" i="26"/>
  <c r="U487" i="26"/>
  <c r="U236" i="26"/>
  <c r="U268" i="26"/>
  <c r="U106" i="26"/>
  <c r="U406" i="26"/>
  <c r="U481" i="26"/>
  <c r="U41" i="26"/>
  <c r="U255" i="26"/>
  <c r="U217" i="26"/>
  <c r="U439" i="26"/>
  <c r="U66" i="26"/>
  <c r="U391" i="26"/>
  <c r="U384" i="26"/>
  <c r="U61" i="26"/>
  <c r="U257" i="26"/>
  <c r="U152" i="26"/>
  <c r="U339" i="26"/>
  <c r="U78" i="26"/>
  <c r="U298" i="26"/>
  <c r="U230" i="26"/>
  <c r="U198" i="26"/>
  <c r="U370" i="26"/>
  <c r="U325" i="26"/>
  <c r="U205" i="26"/>
  <c r="U292" i="26"/>
  <c r="U127" i="26"/>
  <c r="U463" i="26"/>
  <c r="U318" i="26"/>
  <c r="U309" i="26"/>
  <c r="U235" i="26"/>
  <c r="U19" i="26"/>
  <c r="U324" i="26"/>
  <c r="U360" i="26"/>
  <c r="U421" i="26"/>
  <c r="U119" i="26"/>
  <c r="U218" i="26"/>
  <c r="U474" i="26"/>
  <c r="U178" i="26"/>
  <c r="U184" i="26"/>
  <c r="U459" i="26"/>
  <c r="U45" i="26"/>
  <c r="U234" i="26"/>
  <c r="U444" i="26"/>
  <c r="U437" i="26"/>
  <c r="U361" i="26"/>
  <c r="U188" i="26"/>
  <c r="U54" i="26"/>
  <c r="U43" i="26"/>
  <c r="U169" i="26"/>
  <c r="U160" i="26"/>
  <c r="U179" i="26"/>
  <c r="U44" i="26"/>
  <c r="U368" i="26"/>
  <c r="U457" i="26"/>
  <c r="U402" i="26"/>
  <c r="U308" i="26"/>
  <c r="U430" i="26"/>
  <c r="U273" i="26"/>
  <c r="U390" i="26"/>
  <c r="U287" i="26"/>
  <c r="U29" i="26"/>
  <c r="U315" i="26"/>
  <c r="U427" i="26"/>
  <c r="U312" i="26"/>
  <c r="U285" i="26"/>
  <c r="U77" i="26"/>
  <c r="U16" i="26"/>
  <c r="U244" i="26"/>
  <c r="U279" i="26"/>
  <c r="U173" i="26"/>
  <c r="U317" i="26"/>
  <c r="U250" i="26"/>
  <c r="U241" i="26"/>
  <c r="U356" i="26"/>
  <c r="U70" i="26"/>
  <c r="U293" i="26"/>
  <c r="U331" i="26"/>
  <c r="U84" i="26"/>
  <c r="U14" i="26"/>
  <c r="U158" i="26"/>
  <c r="U171" i="26"/>
  <c r="U278" i="26"/>
  <c r="U117" i="26"/>
  <c r="U446" i="26"/>
  <c r="U303" i="26"/>
  <c r="U326" i="26"/>
  <c r="U100" i="26"/>
  <c r="U414" i="26"/>
  <c r="U307" i="26"/>
  <c r="U335" i="26"/>
  <c r="U479" i="26"/>
  <c r="U377" i="26"/>
  <c r="U272" i="26"/>
  <c r="U357" i="26"/>
  <c r="U118" i="26"/>
  <c r="U30" i="26"/>
  <c r="U85" i="26"/>
  <c r="U156" i="26"/>
  <c r="U460" i="26"/>
  <c r="U94" i="26"/>
  <c r="U477" i="26"/>
  <c r="U68" i="26"/>
  <c r="U493" i="26"/>
  <c r="U484" i="26"/>
  <c r="U478" i="26"/>
  <c r="U192" i="26"/>
  <c r="U62" i="26"/>
  <c r="U336" i="26"/>
  <c r="U74" i="26"/>
  <c r="U103" i="26"/>
  <c r="U50" i="26"/>
  <c r="U447" i="26"/>
  <c r="U149" i="26"/>
  <c r="U108" i="26"/>
  <c r="U353" i="26"/>
  <c r="U429" i="26"/>
  <c r="U387" i="26"/>
  <c r="U392" i="26"/>
  <c r="S248" i="26" a="1"/>
  <c r="S248" i="26" s="1"/>
  <c r="T248" i="26" s="1"/>
  <c r="Z248" i="26" s="1"/>
  <c r="S413" i="26" a="1"/>
  <c r="S413" i="26" s="1"/>
  <c r="T413" i="26" s="1"/>
  <c r="Z413" i="26" s="1"/>
  <c r="S65" i="26" a="1"/>
  <c r="S65" i="26" s="1"/>
  <c r="T65" i="26" s="1"/>
  <c r="Z65" i="26" s="1"/>
  <c r="S397" i="26" a="1"/>
  <c r="S397" i="26" s="1"/>
  <c r="T397" i="26" s="1"/>
  <c r="Z397" i="26" s="1"/>
  <c r="S345" i="26" a="1"/>
  <c r="S345" i="26" s="1"/>
  <c r="T345" i="26" s="1"/>
  <c r="Z345" i="26" s="1"/>
  <c r="S271" i="26" a="1"/>
  <c r="S271" i="26" s="1"/>
  <c r="T271" i="26" s="1"/>
  <c r="Z271" i="26" s="1"/>
  <c r="S90" i="26" a="1"/>
  <c r="S90" i="26" s="1"/>
  <c r="T90" i="26" s="1"/>
  <c r="Z90" i="26" s="1"/>
  <c r="S369" i="26" a="1"/>
  <c r="S369" i="26" s="1"/>
  <c r="T369" i="26" s="1"/>
  <c r="Z369" i="26" s="1"/>
  <c r="S465" i="26" a="1"/>
  <c r="S465" i="26" s="1"/>
  <c r="T465" i="26" s="1"/>
  <c r="Z465" i="26" s="1"/>
  <c r="S237" i="26" a="1"/>
  <c r="S237" i="26" s="1"/>
  <c r="T237" i="26" s="1"/>
  <c r="Z237" i="26" s="1"/>
  <c r="S500" i="26" a="1"/>
  <c r="S500" i="26" s="1"/>
  <c r="T500" i="26" s="1"/>
  <c r="Z500" i="26" s="1"/>
  <c r="S334" i="26" a="1"/>
  <c r="S334" i="26" s="1"/>
  <c r="T334" i="26" s="1"/>
  <c r="Z334" i="26" s="1"/>
  <c r="S375" i="26" a="1"/>
  <c r="S375" i="26" s="1"/>
  <c r="T375" i="26" s="1"/>
  <c r="Z375" i="26" s="1"/>
  <c r="S201" i="26" a="1"/>
  <c r="S201" i="26" s="1"/>
  <c r="T201" i="26" s="1"/>
  <c r="Z201" i="26" s="1"/>
  <c r="S239" i="26" a="1"/>
  <c r="S239" i="26" s="1"/>
  <c r="T239" i="26" s="1"/>
  <c r="Z239" i="26" s="1"/>
  <c r="S299" i="26" a="1"/>
  <c r="S299" i="26" s="1"/>
  <c r="T299" i="26" s="1"/>
  <c r="Z299" i="26" s="1"/>
  <c r="S374" i="26" a="1"/>
  <c r="S374" i="26" s="1"/>
  <c r="T374" i="26" s="1"/>
  <c r="Z374" i="26" s="1"/>
  <c r="S159" i="26" a="1"/>
  <c r="S159" i="26" s="1"/>
  <c r="T159" i="26" s="1"/>
  <c r="Z159" i="26" s="1"/>
  <c r="S411" i="26" a="1"/>
  <c r="S411" i="26" s="1"/>
  <c r="T411" i="26" s="1"/>
  <c r="Z411" i="26" s="1"/>
  <c r="S351" i="26" a="1"/>
  <c r="S351" i="26" s="1"/>
  <c r="T351" i="26" s="1"/>
  <c r="Z351" i="26" s="1"/>
  <c r="S186" i="26" a="1"/>
  <c r="S186" i="26" s="1"/>
  <c r="T186" i="26" s="1"/>
  <c r="Z186" i="26" s="1"/>
  <c r="S265" i="26" a="1"/>
  <c r="S265" i="26" s="1"/>
  <c r="T265" i="26" s="1"/>
  <c r="Z265" i="26" s="1"/>
  <c r="S231" i="26" a="1"/>
  <c r="S231" i="26" s="1"/>
  <c r="T231" i="26" s="1"/>
  <c r="Z231" i="26" s="1"/>
  <c r="S207" i="26" a="1"/>
  <c r="S207" i="26" s="1"/>
  <c r="T207" i="26" s="1"/>
  <c r="Z207" i="26" s="1"/>
  <c r="S283" i="26" a="1"/>
  <c r="S283" i="26" s="1"/>
  <c r="T283" i="26" s="1"/>
  <c r="Z283" i="26" s="1"/>
  <c r="S346" i="26" a="1"/>
  <c r="S346" i="26" s="1"/>
  <c r="T346" i="26" s="1"/>
  <c r="Z346" i="26" s="1"/>
  <c r="S443" i="26" a="1"/>
  <c r="S443" i="26" s="1"/>
  <c r="T443" i="26" s="1"/>
  <c r="Z443" i="26" s="1"/>
  <c r="S344" i="26" a="1"/>
  <c r="S344" i="26" s="1"/>
  <c r="T344" i="26" s="1"/>
  <c r="Z344" i="26" s="1"/>
  <c r="S55" i="26" a="1"/>
  <c r="S55" i="26" s="1"/>
  <c r="T55" i="26" s="1"/>
  <c r="Z55" i="26" s="1"/>
  <c r="S362" i="26" a="1"/>
  <c r="S362" i="26" s="1"/>
  <c r="T362" i="26" s="1"/>
  <c r="Z362" i="26" s="1"/>
  <c r="S166" i="26" a="1"/>
  <c r="S166" i="26" s="1"/>
  <c r="T166" i="26" s="1"/>
  <c r="Z166" i="26" s="1"/>
  <c r="S181" i="26" a="1"/>
  <c r="S181" i="26" s="1"/>
  <c r="T181" i="26" s="1"/>
  <c r="Z181" i="26" s="1"/>
  <c r="S269" i="26" a="1"/>
  <c r="S269" i="26" s="1"/>
  <c r="T269" i="26" s="1"/>
  <c r="Z269" i="26" s="1"/>
  <c r="S277" i="26" a="1"/>
  <c r="S277" i="26" s="1"/>
  <c r="T277" i="26" s="1"/>
  <c r="Z277" i="26" s="1"/>
  <c r="S371" i="26" a="1"/>
  <c r="S371" i="26" s="1"/>
  <c r="T371" i="26" s="1"/>
  <c r="Z371" i="26" s="1"/>
  <c r="S263" i="26" a="1"/>
  <c r="S263" i="26" s="1"/>
  <c r="T263" i="26" s="1"/>
  <c r="Z263" i="26" s="1"/>
  <c r="S204" i="26" a="1"/>
  <c r="S204" i="26" s="1"/>
  <c r="T204" i="26" s="1"/>
  <c r="Z204" i="26" s="1"/>
  <c r="S294" i="26" a="1"/>
  <c r="S294" i="26" s="1"/>
  <c r="T294" i="26" s="1"/>
  <c r="Z294" i="26" s="1"/>
  <c r="S27" i="26" a="1"/>
  <c r="S27" i="26" s="1"/>
  <c r="T27" i="26" s="1"/>
  <c r="Z27" i="26" s="1"/>
  <c r="S200" i="26" a="1"/>
  <c r="S200" i="26" s="1"/>
  <c r="T200" i="26" s="1"/>
  <c r="Z200" i="26" s="1"/>
  <c r="S87" i="26" a="1"/>
  <c r="S87" i="26" s="1"/>
  <c r="T87" i="26" s="1"/>
  <c r="Z87" i="26" s="1"/>
  <c r="S69" i="26" a="1"/>
  <c r="S69" i="26" s="1"/>
  <c r="T69" i="26" s="1"/>
  <c r="Z69" i="26" s="1"/>
  <c r="S67" i="26" a="1"/>
  <c r="S67" i="26" s="1"/>
  <c r="T67" i="26" s="1"/>
  <c r="Z67" i="26" s="1"/>
  <c r="S434" i="26" a="1"/>
  <c r="S434" i="26" s="1"/>
  <c r="T434" i="26" s="1"/>
  <c r="Z434" i="26" s="1"/>
  <c r="S148" i="26" a="1"/>
  <c r="S148" i="26" s="1"/>
  <c r="T148" i="26" s="1"/>
  <c r="Z148" i="26" s="1"/>
  <c r="S347" i="26" a="1"/>
  <c r="S347" i="26" s="1"/>
  <c r="T347" i="26" s="1"/>
  <c r="Z347" i="26" s="1"/>
  <c r="S49" i="26" a="1"/>
  <c r="S49" i="26" s="1"/>
  <c r="T49" i="26" s="1"/>
  <c r="Z49" i="26" s="1"/>
  <c r="S461" i="26" a="1"/>
  <c r="S461" i="26" s="1"/>
  <c r="T461" i="26" s="1"/>
  <c r="Z461" i="26" s="1"/>
  <c r="S139" i="26" a="1"/>
  <c r="S139" i="26" s="1"/>
  <c r="T139" i="26" s="1"/>
  <c r="Z139" i="26" s="1"/>
  <c r="S220" i="26" a="1"/>
  <c r="S220" i="26" s="1"/>
  <c r="T220" i="26" s="1"/>
  <c r="Z220" i="26" s="1"/>
  <c r="S349" i="26" a="1"/>
  <c r="S349" i="26" s="1"/>
  <c r="T349" i="26" s="1"/>
  <c r="Z349" i="26" s="1"/>
  <c r="S111" i="26" a="1"/>
  <c r="S111" i="26" s="1"/>
  <c r="T111" i="26" s="1"/>
  <c r="Z111" i="26" s="1"/>
  <c r="S47" i="26" a="1"/>
  <c r="S47" i="26" s="1"/>
  <c r="T47" i="26" s="1"/>
  <c r="Z47" i="26" s="1"/>
  <c r="S176" i="26" a="1"/>
  <c r="S176" i="26" s="1"/>
  <c r="T176" i="26" s="1"/>
  <c r="Z176" i="26" s="1"/>
  <c r="V377" i="26" l="1"/>
  <c r="V250" i="26"/>
  <c r="V324" i="26"/>
  <c r="V391" i="26"/>
  <c r="V497" i="26"/>
  <c r="V314" i="26"/>
  <c r="V498" i="26"/>
  <c r="V372" i="26"/>
  <c r="V64" i="26"/>
  <c r="V367" i="26"/>
  <c r="V410" i="26"/>
  <c r="V316" i="26"/>
  <c r="V447" i="26"/>
  <c r="V44" i="26"/>
  <c r="V50" i="26"/>
  <c r="V479" i="26"/>
  <c r="V317" i="26"/>
  <c r="V179" i="26"/>
  <c r="V19" i="26"/>
  <c r="V66" i="26"/>
  <c r="V483" i="26"/>
  <c r="V165" i="26"/>
  <c r="V240" i="26"/>
  <c r="V79" i="26"/>
  <c r="V256" i="26"/>
  <c r="V107" i="26"/>
  <c r="V35" i="26"/>
  <c r="V246" i="26"/>
  <c r="V335" i="26"/>
  <c r="V439" i="26"/>
  <c r="V276" i="26"/>
  <c r="V82" i="26"/>
  <c r="V380" i="26"/>
  <c r="V490" i="26"/>
  <c r="V103" i="26"/>
  <c r="V235" i="26"/>
  <c r="V195" i="26"/>
  <c r="V72" i="26"/>
  <c r="V154" i="26"/>
  <c r="V209" i="26"/>
  <c r="V74" i="26"/>
  <c r="V307" i="26"/>
  <c r="V279" i="26"/>
  <c r="V169" i="26"/>
  <c r="V309" i="26"/>
  <c r="V217" i="26"/>
  <c r="V321" i="26"/>
  <c r="V199" i="26"/>
  <c r="V404" i="26"/>
  <c r="V418" i="26"/>
  <c r="V455" i="26"/>
  <c r="V189" i="26"/>
  <c r="V275" i="26"/>
  <c r="V247" i="26"/>
  <c r="V244" i="26"/>
  <c r="V318" i="26"/>
  <c r="V255" i="26"/>
  <c r="V311" i="26"/>
  <c r="V407" i="26"/>
  <c r="V306" i="26"/>
  <c r="V495" i="26"/>
  <c r="V102" i="26"/>
  <c r="V394" i="26"/>
  <c r="V43" i="26"/>
  <c r="V128" i="26"/>
  <c r="V62" i="26"/>
  <c r="V100" i="26"/>
  <c r="V16" i="26"/>
  <c r="V54" i="26"/>
  <c r="V463" i="26"/>
  <c r="V41" i="26"/>
  <c r="V208" i="26"/>
  <c r="V96" i="26"/>
  <c r="V157" i="26"/>
  <c r="V436" i="26"/>
  <c r="V161" i="26"/>
  <c r="V415" i="26"/>
  <c r="V494" i="26"/>
  <c r="V192" i="26"/>
  <c r="V326" i="26"/>
  <c r="V77" i="26"/>
  <c r="V188" i="26"/>
  <c r="V127" i="26"/>
  <c r="V481" i="26"/>
  <c r="V42" i="26"/>
  <c r="V22" i="26"/>
  <c r="V342" i="26"/>
  <c r="V252" i="26"/>
  <c r="V320" i="26"/>
  <c r="V398" i="26"/>
  <c r="V475" i="26"/>
  <c r="V219" i="26"/>
  <c r="V478" i="26"/>
  <c r="V303" i="26"/>
  <c r="V285" i="26"/>
  <c r="V361" i="26"/>
  <c r="V292" i="26"/>
  <c r="V406" i="26"/>
  <c r="V115" i="26"/>
  <c r="V358" i="26"/>
  <c r="V419" i="26"/>
  <c r="V105" i="26"/>
  <c r="V373" i="26"/>
  <c r="V223" i="26"/>
  <c r="V363" i="26"/>
  <c r="V63" i="26"/>
  <c r="V106" i="26"/>
  <c r="V467" i="26"/>
  <c r="V221" i="26"/>
  <c r="V330" i="26"/>
  <c r="V182" i="26"/>
  <c r="V301" i="26"/>
  <c r="V493" i="26"/>
  <c r="V117" i="26"/>
  <c r="V427" i="26"/>
  <c r="V444" i="26"/>
  <c r="V325" i="26"/>
  <c r="V268" i="26"/>
  <c r="V32" i="26"/>
  <c r="V36" i="26"/>
  <c r="V274" i="26"/>
  <c r="V60" i="26"/>
  <c r="V295" i="26"/>
  <c r="V21" i="26"/>
  <c r="V449" i="26"/>
  <c r="V137" i="26"/>
  <c r="V414" i="26"/>
  <c r="V315" i="26"/>
  <c r="V80" i="26"/>
  <c r="V417" i="26"/>
  <c r="V261" i="26"/>
  <c r="V409" i="26"/>
  <c r="V99" i="26"/>
  <c r="V205" i="26"/>
  <c r="V477" i="26"/>
  <c r="V171" i="26"/>
  <c r="V29" i="26"/>
  <c r="V45" i="26"/>
  <c r="V198" i="26"/>
  <c r="V487" i="26"/>
  <c r="V15" i="26"/>
  <c r="V412" i="26"/>
  <c r="V95" i="26"/>
  <c r="V194" i="26"/>
  <c r="V388" i="26"/>
  <c r="V471" i="26"/>
  <c r="V193" i="26"/>
  <c r="V290" i="26"/>
  <c r="V160" i="26"/>
  <c r="V437" i="26"/>
  <c r="V251" i="26"/>
  <c r="V382" i="26"/>
  <c r="V89" i="26"/>
  <c r="V297" i="26"/>
  <c r="V423" i="26"/>
  <c r="V134" i="26"/>
  <c r="V173" i="26"/>
  <c r="V52" i="26"/>
  <c r="V370" i="26"/>
  <c r="V287" i="26"/>
  <c r="V460" i="26"/>
  <c r="V14" i="26"/>
  <c r="V390" i="26"/>
  <c r="V184" i="26"/>
  <c r="V298" i="26"/>
  <c r="V379" i="26"/>
  <c r="V305" i="26"/>
  <c r="V17" i="26"/>
  <c r="V71" i="26"/>
  <c r="V253" i="26"/>
  <c r="V124" i="26"/>
  <c r="V486" i="26"/>
  <c r="V129" i="26"/>
  <c r="V364" i="26"/>
  <c r="V229" i="26"/>
  <c r="V158" i="26"/>
  <c r="V273" i="26"/>
  <c r="V162" i="26"/>
  <c r="V400" i="26"/>
  <c r="V484" i="26"/>
  <c r="V451" i="26"/>
  <c r="V94" i="26"/>
  <c r="V230" i="26"/>
  <c r="V178" i="26"/>
  <c r="V352" i="26"/>
  <c r="V98" i="26"/>
  <c r="V387" i="26"/>
  <c r="V85" i="26"/>
  <c r="V331" i="26"/>
  <c r="V430" i="26"/>
  <c r="V474" i="26"/>
  <c r="V339" i="26"/>
  <c r="V120" i="26"/>
  <c r="V238" i="26"/>
  <c r="V395" i="26"/>
  <c r="V202" i="26"/>
  <c r="V405" i="26"/>
  <c r="V499" i="26"/>
  <c r="V300" i="26"/>
  <c r="V225" i="26"/>
  <c r="V446" i="26"/>
  <c r="V234" i="26"/>
  <c r="V327" i="26"/>
  <c r="V242" i="26"/>
  <c r="V30" i="26"/>
  <c r="V308" i="26"/>
  <c r="V152" i="26"/>
  <c r="V296" i="26"/>
  <c r="V143" i="26"/>
  <c r="V142" i="26"/>
  <c r="V170" i="26"/>
  <c r="V291" i="26"/>
  <c r="V258" i="26"/>
  <c r="V438" i="26"/>
  <c r="V51" i="26"/>
  <c r="V278" i="26"/>
  <c r="V459" i="26"/>
  <c r="V84" i="26"/>
  <c r="V153" i="26"/>
  <c r="V293" i="26"/>
  <c r="V218" i="26"/>
  <c r="V353" i="26"/>
  <c r="V118" i="26"/>
  <c r="V70" i="26"/>
  <c r="V402" i="26"/>
  <c r="V119" i="26"/>
  <c r="V257" i="26"/>
  <c r="V425" i="26"/>
  <c r="V116" i="26"/>
  <c r="V480" i="26"/>
  <c r="V150" i="26"/>
  <c r="V144" i="26"/>
  <c r="V420" i="26"/>
  <c r="V401" i="26"/>
  <c r="V329" i="26"/>
  <c r="V282" i="26"/>
  <c r="V68" i="26"/>
  <c r="V236" i="26"/>
  <c r="V26" i="26"/>
  <c r="V392" i="26"/>
  <c r="V78" i="26"/>
  <c r="V75" i="26"/>
  <c r="V191" i="26"/>
  <c r="V357" i="26"/>
  <c r="V457" i="26"/>
  <c r="V421" i="26"/>
  <c r="V31" i="26"/>
  <c r="V211" i="26"/>
  <c r="V389" i="26"/>
  <c r="V23" i="26"/>
  <c r="V122" i="26"/>
  <c r="V426" i="26"/>
  <c r="V341" i="26"/>
  <c r="V126" i="26"/>
  <c r="V336" i="26"/>
  <c r="V312" i="26"/>
  <c r="V40" i="26"/>
  <c r="V156" i="26"/>
  <c r="V429" i="26"/>
  <c r="V108" i="26"/>
  <c r="V356" i="26"/>
  <c r="V61" i="26"/>
  <c r="V149" i="26"/>
  <c r="V272" i="26"/>
  <c r="V241" i="26"/>
  <c r="V368" i="26"/>
  <c r="V360" i="26"/>
  <c r="V384" i="26"/>
  <c r="V104" i="26"/>
  <c r="V177" i="26"/>
  <c r="V155" i="26"/>
  <c r="V433" i="26"/>
  <c r="V125" i="26"/>
  <c r="V348" i="26"/>
  <c r="V496" i="26"/>
  <c r="V172" i="26"/>
  <c r="U55" i="26"/>
  <c r="U231" i="26"/>
  <c r="U220" i="26"/>
  <c r="U344" i="26"/>
  <c r="U334" i="26"/>
  <c r="U148" i="26"/>
  <c r="U65" i="26"/>
  <c r="U443" i="26"/>
  <c r="U265" i="26"/>
  <c r="U500" i="26"/>
  <c r="U413" i="26"/>
  <c r="U139" i="26"/>
  <c r="U237" i="26"/>
  <c r="U461" i="26"/>
  <c r="U67" i="26"/>
  <c r="U371" i="26"/>
  <c r="U186" i="26"/>
  <c r="U465" i="26"/>
  <c r="U263" i="26"/>
  <c r="U181" i="26"/>
  <c r="U351" i="26"/>
  <c r="U369" i="26"/>
  <c r="U200" i="26"/>
  <c r="U90" i="26"/>
  <c r="U49" i="26"/>
  <c r="U277" i="26"/>
  <c r="U411" i="26"/>
  <c r="U159" i="26"/>
  <c r="U374" i="26"/>
  <c r="U299" i="26"/>
  <c r="U347" i="26"/>
  <c r="U69" i="26"/>
  <c r="U239" i="26"/>
  <c r="U434" i="26"/>
  <c r="U27" i="26"/>
  <c r="U269" i="26"/>
  <c r="U346" i="26"/>
  <c r="U87" i="26"/>
  <c r="U294" i="26"/>
  <c r="U201" i="26"/>
  <c r="U271" i="26"/>
  <c r="U176" i="26"/>
  <c r="U166" i="26"/>
  <c r="U111" i="26"/>
  <c r="U47" i="26"/>
  <c r="U204" i="26"/>
  <c r="U283" i="26"/>
  <c r="U375" i="26"/>
  <c r="U397" i="26"/>
  <c r="U248" i="26"/>
  <c r="U349" i="26"/>
  <c r="U345" i="26"/>
  <c r="U362" i="26"/>
  <c r="U207" i="26"/>
  <c r="V166" i="26" l="1"/>
  <c r="V200" i="26"/>
  <c r="V220" i="26"/>
  <c r="V271" i="26"/>
  <c r="V351" i="26"/>
  <c r="V55" i="26"/>
  <c r="V294" i="26"/>
  <c r="V263" i="26"/>
  <c r="V346" i="26"/>
  <c r="V186" i="26"/>
  <c r="V344" i="26"/>
  <c r="V27" i="26"/>
  <c r="V67" i="26"/>
  <c r="V176" i="26"/>
  <c r="V181" i="26"/>
  <c r="V461" i="26"/>
  <c r="V362" i="26"/>
  <c r="V239" i="26"/>
  <c r="V237" i="26"/>
  <c r="V90" i="26"/>
  <c r="V201" i="26"/>
  <c r="V434" i="26"/>
  <c r="V269" i="26"/>
  <c r="V349" i="26"/>
  <c r="V347" i="26"/>
  <c r="V413" i="26"/>
  <c r="V500" i="26"/>
  <c r="V231" i="26"/>
  <c r="V87" i="26"/>
  <c r="V397" i="26"/>
  <c r="V374" i="26"/>
  <c r="V265" i="26"/>
  <c r="V369" i="26"/>
  <c r="V299" i="26"/>
  <c r="V375" i="26"/>
  <c r="V111" i="26"/>
  <c r="V371" i="26"/>
  <c r="V207" i="26"/>
  <c r="V69" i="26"/>
  <c r="V159" i="26"/>
  <c r="V443" i="26"/>
  <c r="V283" i="26"/>
  <c r="V411" i="26"/>
  <c r="V65" i="26"/>
  <c r="V465" i="26"/>
  <c r="V345" i="26"/>
  <c r="V277" i="26"/>
  <c r="V139" i="26"/>
  <c r="V248" i="26"/>
  <c r="V204" i="26"/>
  <c r="V148" i="26"/>
  <c r="V47" i="26"/>
  <c r="V49" i="26"/>
  <c r="V334" i="26"/>
  <c r="V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C13" authorId="0" shapeId="0" xr:uid="{917108A9-051B-441C-AEEE-774A36C96D42}">
      <text>
        <r>
          <rPr>
            <b/>
            <sz val="9"/>
            <color indexed="81"/>
            <rFont val="Tahoma"/>
            <family val="2"/>
          </rPr>
          <t xml:space="preserve">Select from the drop-down menu:
RECE - </t>
        </r>
        <r>
          <rPr>
            <sz val="9"/>
            <color indexed="81"/>
            <rFont val="Tahoma"/>
            <family val="2"/>
          </rPr>
          <t>Staff who is a member in good standing of the College of Early Childhood Educators</t>
        </r>
        <r>
          <rPr>
            <b/>
            <sz val="9"/>
            <color indexed="81"/>
            <rFont val="Tahoma"/>
            <family val="2"/>
          </rPr>
          <t xml:space="preserve">
NON-RECE - </t>
        </r>
        <r>
          <rPr>
            <sz val="9"/>
            <color indexed="81"/>
            <rFont val="Tahoma"/>
            <family val="2"/>
          </rPr>
          <t xml:space="preserve">staff without RECE (such as Teacher Assistants, Early Child Care Assisstants)
</t>
        </r>
        <r>
          <rPr>
            <b/>
            <sz val="9"/>
            <color indexed="81"/>
            <rFont val="Tahoma"/>
            <family val="2"/>
          </rPr>
          <t xml:space="preserve">
Director-Approved - </t>
        </r>
        <r>
          <rPr>
            <sz val="9"/>
            <color indexed="81"/>
            <rFont val="Tahoma"/>
            <family val="2"/>
          </rPr>
          <t xml:space="preserve">staff who is approved by the Ministry of Education to take the place of a qualified staff person under the Child Care and Early Years Act
</t>
        </r>
      </text>
    </comment>
    <comment ref="G13" authorId="0" shapeId="0" xr:uid="{F5E3916D-9EFD-40D7-B12D-AAB0C3F124F3}">
      <text>
        <r>
          <rPr>
            <b/>
            <sz val="9"/>
            <color indexed="81"/>
            <rFont val="Tahoma"/>
            <family val="2"/>
          </rPr>
          <t>Program hours include paid time in program (in ratio), professional learning, planning, set-up, and in meetings mandated by the organization.</t>
        </r>
        <r>
          <rPr>
            <sz val="9"/>
            <color indexed="81"/>
            <rFont val="Tahoma"/>
            <family val="2"/>
          </rPr>
          <t xml:space="preserve">
</t>
        </r>
      </text>
    </comment>
    <comment ref="H13" authorId="0" shapeId="0" xr:uid="{1DCB7B38-36D9-4E9D-BFD9-D84ED585C605}">
      <text>
        <r>
          <rPr>
            <b/>
            <sz val="9"/>
            <color indexed="81"/>
            <rFont val="Tahoma"/>
            <family val="2"/>
          </rPr>
          <t>Hourly Wage includes all enhancements/grants.</t>
        </r>
        <r>
          <rPr>
            <sz val="9"/>
            <color indexed="81"/>
            <rFont val="Tahoma"/>
            <family val="2"/>
          </rPr>
          <t xml:space="preserve">
</t>
        </r>
        <r>
          <rPr>
            <b/>
            <sz val="9"/>
            <color indexed="81"/>
            <rFont val="Tahoma"/>
            <family val="2"/>
          </rPr>
          <t>Do NOT include top up amount</t>
        </r>
        <r>
          <rPr>
            <sz val="9"/>
            <color indexed="81"/>
            <rFont val="Tahoma"/>
            <family val="2"/>
          </rPr>
          <t>.</t>
        </r>
      </text>
    </comment>
    <comment ref="K13" authorId="0" shapeId="0" xr:uid="{8370A37A-206E-4DC2-87B1-37D7C7B6D55E}">
      <text>
        <r>
          <rPr>
            <b/>
            <sz val="9"/>
            <color indexed="81"/>
            <rFont val="Tahoma"/>
            <family val="2"/>
          </rPr>
          <t xml:space="preserve">Only report the Salaries, Wages, and Benefits amount. Do </t>
        </r>
        <r>
          <rPr>
            <b/>
            <u/>
            <sz val="9"/>
            <color indexed="81"/>
            <rFont val="Tahoma"/>
            <family val="2"/>
          </rPr>
          <t>NOT</t>
        </r>
        <r>
          <rPr>
            <b/>
            <sz val="9"/>
            <color indexed="81"/>
            <rFont val="Tahoma"/>
            <family val="2"/>
          </rPr>
          <t xml:space="preserve"> include top up</t>
        </r>
      </text>
    </comment>
    <comment ref="N13" authorId="0" shapeId="0" xr:uid="{3E5F6026-EB18-4EEF-B189-32CE1E375CF7}">
      <text>
        <r>
          <rPr>
            <b/>
            <sz val="9"/>
            <color indexed="81"/>
            <rFont val="Tahoma"/>
            <family val="2"/>
          </rPr>
          <t>Eligible staff with a base wage + PE + Historical of less than $32.81 per hour may receive up to $2 per hour of WEG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<sst xmlns="http://schemas.openxmlformats.org/spreadsheetml/2006/main" count="50" uniqueCount="50">
  <si>
    <t>Agency Legal Name:</t>
  </si>
  <si>
    <t>RECE</t>
  </si>
  <si>
    <t>NON-RECE</t>
  </si>
  <si>
    <t>Director-Approved</t>
  </si>
  <si>
    <t>Supervisor</t>
  </si>
  <si>
    <t>Program Staff</t>
  </si>
  <si>
    <t>CWELCC eligible children</t>
  </si>
  <si>
    <t>Children not eligible for CWELCC</t>
  </si>
  <si>
    <t>OVERVIEW:</t>
  </si>
  <si>
    <t xml:space="preserve"> </t>
  </si>
  <si>
    <t>Canada-Wide Early Learning and Child Care 
Workforce Compensation Funding (WCF)
January 1 to December 31, 2025
Instructions to complete this template</t>
  </si>
  <si>
    <t>Wage Ceiling Rate</t>
  </si>
  <si>
    <t>Wage Floor Rate</t>
  </si>
  <si>
    <r>
      <t xml:space="preserve">**Staff serving CWELCC eligible children (i.e., children under 6 years old) or children not eligible for CWELCC (6 years and older)
</t>
    </r>
    <r>
      <rPr>
        <b/>
        <i/>
        <sz val="11"/>
        <rFont val="Calibri"/>
        <family val="2"/>
        <scheme val="minor"/>
      </rPr>
      <t>(Select from drop down)</t>
    </r>
  </si>
  <si>
    <t>Staff Initials</t>
  </si>
  <si>
    <t>**If a staff serves both categories, choose the category where they work the most.</t>
  </si>
  <si>
    <t>* Non-program staff who have a RECE designation and spend at least 25% of their time supporting CCEYA ratio requirements, qualify for hours worked in ratio.</t>
  </si>
  <si>
    <t>Estimated program hours worked from Jan 1st to Dec 31st 2025</t>
  </si>
  <si>
    <t>2025 Wage Increase Rate</t>
  </si>
  <si>
    <t>2025 Wage Floor Rate</t>
  </si>
  <si>
    <t>Subtotal</t>
  </si>
  <si>
    <t>WEG Ceiling</t>
  </si>
  <si>
    <t>SCOPE:</t>
  </si>
  <si>
    <r>
      <t xml:space="preserve">Canada-Wide Early Learning and Child Care 
2025 Staff Wages Planning Tool
</t>
    </r>
    <r>
      <rPr>
        <b/>
        <sz val="20"/>
        <color theme="9" tint="0.59999389629810485"/>
        <rFont val="Calibri"/>
        <family val="2"/>
        <scheme val="minor"/>
      </rPr>
      <t>Please complete all fields highlighted in green</t>
    </r>
  </si>
  <si>
    <t>Staff Wages Planning Tool</t>
  </si>
  <si>
    <r>
      <t xml:space="preserve">Staff Category
</t>
    </r>
    <r>
      <rPr>
        <b/>
        <i/>
        <sz val="11"/>
        <rFont val="Calibri"/>
        <family val="2"/>
        <scheme val="minor"/>
      </rPr>
      <t>(Select from drop down)</t>
    </r>
  </si>
  <si>
    <t>Position Description
(Select from drop down)</t>
  </si>
  <si>
    <t>Non-Program &gt; 25% to meet ratio requirements</t>
  </si>
  <si>
    <t>Staff Hourly Wage as of December 31st, 2024
 (inclusive of all grants/enhancements, do NOT include top-up)</t>
  </si>
  <si>
    <t>2025 planned rates</t>
  </si>
  <si>
    <t>Staffing cost 
(excluding benefits portion)</t>
  </si>
  <si>
    <t>Total staffing cost
(excluding benefits portion)</t>
  </si>
  <si>
    <t>Hourly Pay Equity (PE) (if applicable)</t>
  </si>
  <si>
    <t>Wage Enhancement (WEG) Eligibility Rate per hour</t>
  </si>
  <si>
    <t>GOF (SWB) + Hourly Historical Funding (if applicable)</t>
  </si>
  <si>
    <t>Paystub Reporting</t>
  </si>
  <si>
    <t>WEG</t>
  </si>
  <si>
    <t>GOF</t>
  </si>
  <si>
    <t>Wage Stability</t>
  </si>
  <si>
    <r>
      <rPr>
        <b/>
        <u/>
        <sz val="14"/>
        <color rgb="FF242424"/>
        <rFont val="Calibri"/>
        <family val="2"/>
        <scheme val="minor"/>
      </rPr>
      <t xml:space="preserve">Wage Increase
</t>
    </r>
    <r>
      <rPr>
        <b/>
        <sz val="14"/>
        <color rgb="FF242424"/>
        <rFont val="Calibri"/>
        <family val="2"/>
        <scheme val="minor"/>
      </rPr>
      <t xml:space="preserve"> (up to $3 increase for 2025 for RECE Program Staff below $27/hour and RECE Supervisors below $30/hour)</t>
    </r>
  </si>
  <si>
    <r>
      <rPr>
        <b/>
        <u/>
        <sz val="14"/>
        <color rgb="FF242424"/>
        <rFont val="Calibri"/>
        <family val="2"/>
        <scheme val="minor"/>
      </rPr>
      <t xml:space="preserve">Wage Floor
</t>
    </r>
    <r>
      <rPr>
        <b/>
        <sz val="14"/>
        <color rgb="FF242424"/>
        <rFont val="Calibri"/>
        <family val="2"/>
        <scheme val="minor"/>
      </rPr>
      <t xml:space="preserve"> ($24.86/hour for RECE Program Staff and $25.86/hour for RECE Supervisors)</t>
    </r>
  </si>
  <si>
    <t>Base Wage per hour as of December 31st, 2024
 (before applying any grants/enhancements)</t>
  </si>
  <si>
    <t>PAYSTUB REPORTING:</t>
  </si>
  <si>
    <t>CWELCC
(WCF + Wage Stability)</t>
  </si>
  <si>
    <t>For your convenience, we have faciliated the paystub reporting within columns X, Y, Z</t>
  </si>
  <si>
    <r>
      <rPr>
        <b/>
        <u/>
        <sz val="11"/>
        <rFont val="Calibri"/>
        <family val="2"/>
        <scheme val="minor"/>
      </rPr>
      <t xml:space="preserve">SUBTOTAL  </t>
    </r>
    <r>
      <rPr>
        <b/>
        <u val="singleAccounting"/>
        <sz val="11"/>
        <rFont val="Calibri"/>
        <family val="2"/>
        <scheme val="minor"/>
      </rPr>
      <t xml:space="preserve"> </t>
    </r>
    <r>
      <rPr>
        <b/>
        <sz val="11"/>
        <rFont val="Calibri"/>
        <family val="2"/>
        <scheme val="minor"/>
      </rPr>
      <t xml:space="preserve">                                           Base Wage + PE + GOF + HA + WEG </t>
    </r>
  </si>
  <si>
    <r>
      <rPr>
        <b/>
        <u/>
        <sz val="11"/>
        <rFont val="Calibri"/>
        <family val="2"/>
        <scheme val="minor"/>
      </rPr>
      <t xml:space="preserve">SUBTOTAL                               </t>
    </r>
    <r>
      <rPr>
        <b/>
        <sz val="11"/>
        <rFont val="Calibri"/>
        <family val="2"/>
        <scheme val="minor"/>
      </rPr>
      <t xml:space="preserve">               Base Wage + PE + Historical + GOF + HA + WEG + Wage Increase </t>
    </r>
  </si>
  <si>
    <t xml:space="preserve">Base Wage + PE + Historical + GOF + HA + WEG + Wage increase + Wage floor </t>
  </si>
  <si>
    <t>Final 2025 Hourly Wage
(Higher of column H [2024 wage] and column S [2025 wage])</t>
  </si>
  <si>
    <t xml:space="preserve">The purpose of this tool is to help you calculate the hourly wage to be paid to each staff member in 2025, in accordance with the 2025 Wage Enhancement Grant and Workforce Compensation Funding policies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</si>
</sst>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6"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b/>
      <sz val="30"/>
      <color theme="0"/>
      <name val="Calibri"/>
      <family val="2"/>
      <scheme val="minor"/>
    </font>
    <font>
      <b/>
      <sz val="14"/>
      <color theme="1"/>
      <name val="Calibri"/>
      <family val="2"/>
      <scheme val="minor"/>
    </font>
    <font>
      <b/>
      <sz val="24"/>
      <color theme="0"/>
      <name val="Calibri"/>
      <family val="2"/>
      <scheme val="minor"/>
    </font>
    <font>
      <b/>
      <sz val="11"/>
      <name val="Calibri"/>
      <family val="2"/>
      <scheme val="minor"/>
    </font>
    <font>
      <sz val="18"/>
      <color theme="1"/>
      <name val="Calibri"/>
      <family val="2"/>
      <scheme val="minor"/>
    </font>
    <font>
      <b/>
      <i/>
      <sz val="11"/>
      <name val="Calibri"/>
      <family val="2"/>
      <scheme val="minor"/>
    </font>
    <font>
      <b/>
      <sz val="14"/>
      <color rgb="FF242424"/>
      <name val="Calibri"/>
      <family val="2"/>
      <scheme val="minor"/>
    </font>
    <font>
      <b/>
      <sz val="20"/>
      <color theme="9" tint="0.59999389629810485"/>
      <name val="Calibri"/>
      <family val="2"/>
      <scheme val="minor"/>
    </font>
    <font>
      <sz val="8"/>
      <name val="Calibri"/>
      <family val="2"/>
      <scheme val="minor"/>
    </font>
    <font>
      <b/>
      <u val="singleAccounting"/>
      <sz val="11"/>
      <name val="Calibri"/>
      <family val="2"/>
      <scheme val="minor"/>
    </font>
    <font>
      <b/>
      <u/>
      <sz val="11"/>
      <name val="Calibri"/>
      <family val="2"/>
      <scheme val="minor"/>
    </font>
    <font>
      <b/>
      <sz val="20"/>
      <color theme="1"/>
      <name val="Calibri"/>
      <family val="2"/>
      <scheme val="minor"/>
    </font>
    <font>
      <b/>
      <u/>
      <sz val="14"/>
      <color rgb="FF242424"/>
      <name val="Calibri"/>
      <family val="2"/>
      <scheme val="minor"/>
    </font>
    <font>
      <sz val="11"/>
      <name val="Calibri"/>
      <family val="2"/>
      <scheme val="minor"/>
    </font>
    <font>
      <b/>
      <u/>
      <sz val="9"/>
      <color indexed="81"/>
      <name val="Tahoma"/>
      <family val="2"/>
    </font>
    <font>
      <b/>
      <sz val="11"/>
      <color rgb="FF242424"/>
      <name val="Calibri"/>
      <family val="2"/>
      <scheme val="minor"/>
    </font>
    <font>
      <sz val="20"/>
      <color theme="1"/>
      <name val="Calibri"/>
      <family val="2"/>
      <scheme val="minor"/>
    </font>
    <font>
      <b/>
      <u/>
      <sz val="2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CCCCFF"/>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0" borderId="0"/>
    <xf numFmtId="44" fontId="4"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91">
    <xf numFmtId="0" fontId="0" fillId="0" borderId="0" xfId="0"/>
    <xf numFmtId="0" fontId="7" fillId="0" borderId="0" xfId="0" applyFont="1"/>
    <xf numFmtId="0" fontId="9" fillId="0" borderId="0" xfId="0" applyFont="1"/>
    <xf numFmtId="44" fontId="0" fillId="0" borderId="0" xfId="0" applyNumberFormat="1"/>
    <xf numFmtId="44" fontId="0" fillId="2" borderId="2" xfId="2" applyFont="1" applyFill="1" applyBorder="1"/>
    <xf numFmtId="44" fontId="0" fillId="2" borderId="10" xfId="2" applyFont="1" applyFill="1" applyBorder="1"/>
    <xf numFmtId="43" fontId="0" fillId="3" borderId="8" xfId="5" applyFont="1" applyFill="1" applyBorder="1" applyProtection="1">
      <protection locked="0"/>
    </xf>
    <xf numFmtId="0" fontId="0" fillId="6" borderId="10" xfId="0" applyFill="1" applyBorder="1" applyProtection="1">
      <protection locked="0"/>
    </xf>
    <xf numFmtId="0" fontId="0" fillId="3" borderId="8" xfId="0" applyFill="1" applyBorder="1" applyProtection="1">
      <protection locked="0"/>
    </xf>
    <xf numFmtId="43" fontId="0" fillId="3" borderId="2" xfId="5" applyFont="1" applyFill="1" applyBorder="1" applyProtection="1">
      <protection locked="0"/>
    </xf>
    <xf numFmtId="164" fontId="0" fillId="3" borderId="2" xfId="0" applyNumberFormat="1" applyFill="1" applyBorder="1" applyProtection="1">
      <protection locked="0"/>
    </xf>
    <xf numFmtId="0" fontId="0" fillId="3" borderId="2" xfId="0" applyFill="1" applyBorder="1" applyProtection="1">
      <protection locked="0"/>
    </xf>
    <xf numFmtId="0" fontId="0" fillId="3" borderId="10" xfId="0" applyFill="1" applyBorder="1" applyProtection="1">
      <protection locked="0"/>
    </xf>
    <xf numFmtId="164" fontId="0" fillId="6" borderId="10" xfId="0" applyNumberFormat="1" applyFill="1" applyBorder="1" applyProtection="1">
      <protection locked="0"/>
    </xf>
    <xf numFmtId="0" fontId="12" fillId="0" borderId="0" xfId="0" applyFont="1" applyFill="1"/>
    <xf numFmtId="44" fontId="0" fillId="2" borderId="8" xfId="2" applyFont="1" applyFill="1" applyBorder="1"/>
    <xf numFmtId="44" fontId="0" fillId="0" borderId="12" xfId="0" applyNumberFormat="1" applyBorder="1"/>
    <xf numFmtId="0" fontId="0" fillId="5" borderId="0" xfId="0" applyFill="1"/>
    <xf numFmtId="0" fontId="0" fillId="0" borderId="0" xfId="0" applyFill="1"/>
    <xf numFmtId="0" fontId="21" fillId="0" borderId="0" xfId="0" applyFont="1"/>
    <xf numFmtId="0" fontId="21" fillId="0" borderId="0" xfId="0" applyFont="1" applyBorder="1"/>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0" fillId="6" borderId="10" xfId="0" applyFill="1" applyBorder="1" applyProtection="1"/>
    <xf numFmtId="0" fontId="20" fillId="4" borderId="0" xfId="0" applyFont="1" applyFill="1" applyBorder="1" applyAlignment="1">
      <alignment horizontal="center" vertical="center"/>
    </xf>
    <xf numFmtId="0" fontId="7" fillId="10" borderId="26" xfId="0" applyFont="1" applyFill="1" applyBorder="1" applyAlignment="1" applyProtection="1">
      <alignment horizontal="center" vertical="center"/>
    </xf>
    <xf numFmtId="44" fontId="0" fillId="0" borderId="25" xfId="2" applyFont="1" applyBorder="1" applyProtection="1"/>
    <xf numFmtId="44" fontId="0" fillId="0" borderId="3" xfId="2" applyFont="1" applyBorder="1" applyProtection="1"/>
    <xf numFmtId="44" fontId="0" fillId="0" borderId="11" xfId="2" applyFont="1" applyBorder="1" applyProtection="1"/>
    <xf numFmtId="44" fontId="0" fillId="0" borderId="29" xfId="2" applyFont="1" applyBorder="1" applyProtection="1"/>
    <xf numFmtId="0" fontId="7" fillId="10" borderId="30" xfId="0" applyFont="1" applyFill="1" applyBorder="1" applyAlignment="1" applyProtection="1">
      <alignment horizontal="center" vertical="center" wrapText="1"/>
    </xf>
    <xf numFmtId="0" fontId="7" fillId="10" borderId="27" xfId="0" applyFont="1" applyFill="1" applyBorder="1" applyAlignment="1" applyProtection="1">
      <alignment horizontal="center" vertical="center" wrapText="1"/>
    </xf>
    <xf numFmtId="0" fontId="11" fillId="7" borderId="20" xfId="0" applyFont="1" applyFill="1" applyBorder="1" applyAlignment="1">
      <alignment horizontal="center" vertical="center" wrapText="1"/>
    </xf>
    <xf numFmtId="164" fontId="0" fillId="0" borderId="2" xfId="2" applyNumberFormat="1" applyFont="1" applyBorder="1" applyProtection="1"/>
    <xf numFmtId="164" fontId="0" fillId="0" borderId="28" xfId="2" applyNumberFormat="1" applyFont="1" applyBorder="1" applyProtection="1"/>
    <xf numFmtId="0" fontId="11" fillId="7" borderId="11"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24" fillId="0" borderId="0" xfId="0" applyFont="1"/>
    <xf numFmtId="0" fontId="25" fillId="0" borderId="0" xfId="0" applyFont="1"/>
    <xf numFmtId="0" fontId="11" fillId="8" borderId="29" xfId="0" applyNumberFormat="1" applyFont="1" applyFill="1" applyBorder="1" applyAlignment="1">
      <alignment horizontal="left" vertical="center" wrapText="1"/>
    </xf>
    <xf numFmtId="0" fontId="20" fillId="4" borderId="17"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34"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30" xfId="0" applyFont="1" applyFill="1" applyBorder="1" applyAlignment="1">
      <alignment wrapText="1"/>
    </xf>
    <xf numFmtId="0" fontId="11" fillId="9" borderId="30" xfId="0" applyFont="1" applyFill="1" applyBorder="1" applyAlignment="1">
      <alignment horizontal="center" wrapText="1"/>
    </xf>
    <xf numFmtId="0" fontId="11" fillId="8" borderId="27" xfId="0" applyNumberFormat="1" applyFont="1" applyFill="1" applyBorder="1" applyAlignment="1">
      <alignment horizontal="left" vertical="center" wrapText="1"/>
    </xf>
    <xf numFmtId="0" fontId="0" fillId="4" borderId="0" xfId="0" applyFill="1"/>
    <xf numFmtId="0" fontId="12" fillId="0" borderId="0" xfId="0" applyFont="1" applyAlignment="1">
      <alignment horizontal="left" vertical="center" wrapText="1"/>
    </xf>
    <xf numFmtId="0" fontId="10" fillId="5" borderId="0" xfId="0" applyFont="1" applyFill="1" applyAlignment="1">
      <alignment horizontal="center" wrapText="1"/>
    </xf>
    <xf numFmtId="0" fontId="19" fillId="0" borderId="0" xfId="0" applyFont="1" applyAlignment="1">
      <alignment horizontal="left" vertical="center" wrapText="1"/>
    </xf>
    <xf numFmtId="0" fontId="8" fillId="5" borderId="0" xfId="0" applyFont="1" applyFill="1" applyAlignment="1">
      <alignment horizontal="center" wrapText="1"/>
    </xf>
    <xf numFmtId="0" fontId="0" fillId="3" borderId="1"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15" xfId="0" applyFont="1" applyFill="1" applyBorder="1" applyAlignment="1">
      <alignment horizontal="center" vertical="center"/>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1" fillId="7" borderId="31"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7" xfId="0" applyFont="1" applyFill="1" applyBorder="1" applyAlignment="1">
      <alignment horizontal="center" vertical="center" wrapText="1"/>
    </xf>
  </cellXfs>
  <cellStyles count="6">
    <cellStyle name="Comma" xfId="5" builtinId="3"/>
    <cellStyle name="Comma 2" xfId="4" xr:uid="{BF0283EB-BF51-4EE7-B911-BE36A64E9FAF}"/>
    <cellStyle name="Comma 3" xfId="3" xr:uid="{ECA618D9-AAC9-43AB-97F0-345E853BD93D}"/>
    <cellStyle name="Currency" xfId="2" builtinId="4"/>
    <cellStyle name="Normal" xfId="0" builtinId="0"/>
    <cellStyle name="Normal 2" xfId="1" xr:uid="{1FA32695-110B-4FD6-B4CE-72FB4115B998}"/>
  </cellStyles>
  <dxfs count="24">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numFmt numFmtId="34" formatCode="_-&quot;$&quot;* #,##0.00_-;\-&quot;$&quot;* #,##0.00_-;_-&quot;$&quot;* &quot;-&quot;??_-;_-@_-"/>
      <fill>
        <patternFill patternType="solid">
          <fgColor indexed="64"/>
          <bgColor theme="0"/>
        </patternFill>
      </fill>
      <border diagonalUp="0" diagonalDown="0">
        <left style="thin">
          <color indexed="64"/>
        </left>
        <right style="thin">
          <color indexed="64"/>
        </right>
        <top/>
        <bottom style="thin">
          <color indexed="64"/>
        </bottom>
        <vertical/>
        <horizontal/>
      </border>
      <protection locked="0" hidden="0"/>
    </dxf>
    <dxf>
      <numFmt numFmtId="0" formatCode="General"/>
      <fill>
        <patternFill patternType="solid">
          <fgColor indexed="64"/>
          <bgColor theme="5" tint="0.59999389629810485"/>
        </patternFill>
      </fill>
      <border diagonalUp="0" diagonalDown="0">
        <left style="thin">
          <color indexed="64"/>
        </left>
        <right style="thin">
          <color indexed="64"/>
        </right>
        <top style="thin">
          <color indexed="64"/>
        </top>
        <bottom/>
      </border>
      <protection locked="0" hidden="0"/>
    </dxf>
    <dxf>
      <numFmt numFmtId="164" formatCode="&quot;$&quot;#,##0.00"/>
      <fill>
        <patternFill patternType="solid">
          <fgColor indexed="64"/>
          <bgColor theme="5" tint="0.59999389629810485"/>
        </patternFill>
      </fill>
      <border diagonalUp="0" diagonalDown="0">
        <left style="thin">
          <color indexed="64"/>
        </left>
        <right style="thin">
          <color indexed="64"/>
        </right>
        <top style="thin">
          <color indexed="64"/>
        </top>
        <bottom/>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5" tint="0.59999389629810485"/>
        </patternFill>
      </fill>
      <border diagonalUp="0" diagonalDown="0">
        <left style="thin">
          <color indexed="64"/>
        </left>
        <right style="thin">
          <color indexed="64"/>
        </right>
        <top/>
        <bottom/>
      </border>
      <protection locked="1" hidden="0"/>
    </dxf>
    <dxf>
      <numFmt numFmtId="0" formatCode="General"/>
      <fill>
        <patternFill patternType="solid">
          <fgColor indexed="64"/>
          <bgColor theme="5" tint="0.59999389629810485"/>
        </patternFill>
      </fill>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9" tint="0.59999389629810485"/>
        </patternFill>
      </fill>
      <border diagonalUp="0" diagonalDown="0">
        <left style="thin">
          <color indexed="64"/>
        </left>
        <right style="thin">
          <color indexed="64"/>
        </right>
        <top/>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CCFF"/>
      <color rgb="FFFF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103910</xdr:rowOff>
    </xdr:from>
    <xdr:to>
      <xdr:col>8</xdr:col>
      <xdr:colOff>1029047</xdr:colOff>
      <xdr:row>30</xdr:row>
      <xdr:rowOff>39458</xdr:rowOff>
    </xdr:to>
    <xdr:pic>
      <xdr:nvPicPr>
        <xdr:cNvPr id="3" name="Picture 2">
          <a:extLst>
            <a:ext uri="{FF2B5EF4-FFF2-40B4-BE49-F238E27FC236}">
              <a16:creationId xmlns:a16="http://schemas.microsoft.com/office/drawing/2014/main" id="{D73BAA66-345F-3779-8954-5A590C4EDF39}"/>
            </a:ext>
          </a:extLst>
        </xdr:cNvPr>
        <xdr:cNvPicPr>
          <a:picLocks noChangeAspect="1"/>
        </xdr:cNvPicPr>
      </xdr:nvPicPr>
      <xdr:blipFill>
        <a:blip xmlns:r="http://schemas.openxmlformats.org/officeDocument/2006/relationships" r:embed="rId1"/>
        <a:stretch>
          <a:fillRect/>
        </a:stretch>
      </xdr:blipFill>
      <xdr:spPr>
        <a:xfrm>
          <a:off x="0" y="2701637"/>
          <a:ext cx="10453255" cy="4372812"/>
        </a:xfrm>
        <a:prstGeom prst="rect">
          <a:avLst/>
        </a:prstGeom>
      </xdr:spPr>
    </xdr:pic>
    <xdr:clientData/>
  </xdr:twoCellAnchor>
  <xdr:twoCellAnchor editAs="oneCell">
    <xdr:from>
      <xdr:col>0</xdr:col>
      <xdr:colOff>1</xdr:colOff>
      <xdr:row>112</xdr:row>
      <xdr:rowOff>325236</xdr:rowOff>
    </xdr:from>
    <xdr:to>
      <xdr:col>8</xdr:col>
      <xdr:colOff>874380</xdr:colOff>
      <xdr:row>122</xdr:row>
      <xdr:rowOff>17318</xdr:rowOff>
    </xdr:to>
    <xdr:pic>
      <xdr:nvPicPr>
        <xdr:cNvPr id="7" name="Picture 6">
          <a:extLst>
            <a:ext uri="{FF2B5EF4-FFF2-40B4-BE49-F238E27FC236}">
              <a16:creationId xmlns:a16="http://schemas.microsoft.com/office/drawing/2014/main" id="{C40998C1-1C05-FAF9-B8EA-065690F2F276}"/>
            </a:ext>
          </a:extLst>
        </xdr:cNvPr>
        <xdr:cNvPicPr>
          <a:picLocks noChangeAspect="1"/>
        </xdr:cNvPicPr>
      </xdr:nvPicPr>
      <xdr:blipFill>
        <a:blip xmlns:r="http://schemas.openxmlformats.org/officeDocument/2006/relationships" r:embed="rId2"/>
        <a:stretch>
          <a:fillRect/>
        </a:stretch>
      </xdr:blipFill>
      <xdr:spPr>
        <a:xfrm>
          <a:off x="1" y="23289145"/>
          <a:ext cx="10295470" cy="1735628"/>
        </a:xfrm>
        <a:prstGeom prst="rect">
          <a:avLst/>
        </a:prstGeom>
      </xdr:spPr>
    </xdr:pic>
    <xdr:clientData/>
  </xdr:twoCellAnchor>
  <xdr:twoCellAnchor editAs="oneCell">
    <xdr:from>
      <xdr:col>0</xdr:col>
      <xdr:colOff>0</xdr:colOff>
      <xdr:row>31</xdr:row>
      <xdr:rowOff>55764</xdr:rowOff>
    </xdr:from>
    <xdr:to>
      <xdr:col>8</xdr:col>
      <xdr:colOff>962679</xdr:colOff>
      <xdr:row>110</xdr:row>
      <xdr:rowOff>155864</xdr:rowOff>
    </xdr:to>
    <xdr:pic>
      <xdr:nvPicPr>
        <xdr:cNvPr id="2" name="Picture 1">
          <a:extLst>
            <a:ext uri="{FF2B5EF4-FFF2-40B4-BE49-F238E27FC236}">
              <a16:creationId xmlns:a16="http://schemas.microsoft.com/office/drawing/2014/main" id="{884CEB5A-576E-9BBB-C498-3B993C896621}"/>
            </a:ext>
          </a:extLst>
        </xdr:cNvPr>
        <xdr:cNvPicPr>
          <a:picLocks noChangeAspect="1"/>
        </xdr:cNvPicPr>
      </xdr:nvPicPr>
      <xdr:blipFill>
        <a:blip xmlns:r="http://schemas.openxmlformats.org/officeDocument/2006/relationships" r:embed="rId3"/>
        <a:stretch>
          <a:fillRect/>
        </a:stretch>
      </xdr:blipFill>
      <xdr:spPr>
        <a:xfrm>
          <a:off x="0" y="7831628"/>
          <a:ext cx="10383770" cy="14716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Capacity%20Building%20and%20Resource%20Centres\2019\CDRCP%20Capacity%20Building\Quarterly%20Reporting\Q1\For%20Harnoor.xlsm?9B132C4E" TargetMode="External"/><Relationship Id="rId1" Type="http://schemas.openxmlformats.org/officeDocument/2006/relationships/externalLinkPath" Target="file:///\\9B132C4E\For%20Harnoor.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2018%20Funding\EarlyON\Triannual%20Reporting\3.Reports%20FROM%20providers\T3\T3%20%20BridgeWay%20with%20SFA-POSA%20comments.xlsm?8AED443D" TargetMode="External"/><Relationship Id="rId1" Type="http://schemas.openxmlformats.org/officeDocument/2006/relationships/externalLinkPath" Target="file:///\\8AED443D\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DA9D49-BAC2-44E0-8DC7-1B703E2600CC}" name="Table19" displayName="Table19" ref="A13:V501" totalsRowShown="0" headerRowDxfId="23" tableBorderDxfId="22">
  <tableColumns count="22">
    <tableColumn id="1" xr3:uid="{C6BA96C9-1742-4D8D-AA33-03996DBF403B}" name="Staff Initials" dataDxfId="21"/>
    <tableColumn id="2" xr3:uid="{6FAF609A-5462-43BA-A6DD-61C22CE53472}" name="**Staff serving CWELCC eligible children (i.e., children under 6 years old) or children not eligible for CWELCC (6 years and older)_x000a_(Select from drop down)" dataDxfId="20"/>
    <tableColumn id="15" xr3:uid="{14AC1304-A74C-4525-9276-860D463FC97A}" name="Staff Category_x000a_(Select from drop down)" dataDxfId="19"/>
    <tableColumn id="3" xr3:uid="{0FF04CA9-A447-4E46-967A-5A83BF634B75}" name="Position Description_x000a_(Select from drop down)" dataDxfId="18"/>
    <tableColumn id="4" xr3:uid="{1E8E8467-3267-4483-90AD-5DFC05BCF2E7}" name="Wage Floor Rate" dataDxfId="17">
      <calculatedColumnFormula>IF(ISERROR(VLOOKUP(D14,'Data Input (ROP Use Only)'!$D$1:$E$4,2,FALSE)),"",(VLOOKUP(D14,'Data Input (ROP Use Only)'!$D$1:$E$4,2,FALSE)))</calculatedColumnFormula>
    </tableColumn>
    <tableColumn id="21" xr3:uid="{EDE6BF94-EB27-49CD-A0C4-A96C9C6D5499}" name="Wage Ceiling Rate" dataDxfId="16">
      <calculatedColumnFormula>IF(ISERROR(VLOOKUP(D14,'Data Input (ROP Use Only)'!$D$1:$F$4,3,FALSE)),"",(VLOOKUP(D14,'Data Input (ROP Use Only)'!$D$1:$F$4,3,FALSE)))</calculatedColumnFormula>
    </tableColumn>
    <tableColumn id="5" xr3:uid="{D8EA9A84-8D46-4BAF-BDD9-59B440E862A1}" name="Estimated program hours worked from Jan 1st to Dec 31st 2025" dataDxfId="15" dataCellStyle="Comma"/>
    <tableColumn id="22" xr3:uid="{AE14AFCF-937E-40FD-B90C-A0C146D4CC9A}" name="Staff Hourly Wage as of December 31st, 2024_x000a__x000a_ (inclusive of all grants/enhancements, do NOT include top-up)" dataDxfId="14" dataCellStyle="Comma"/>
    <tableColumn id="6" xr3:uid="{60B6CA9C-8281-4F41-B491-FE293882B489}" name="Base Wage per hour as of December 31st, 2024_x000a__x000a_ (before applying any grants/enhancements)" dataDxfId="13"/>
    <tableColumn id="20" xr3:uid="{B2134CFC-136A-40B8-9B37-F8B812F676D2}" name="Hourly Pay Equity (PE) (if applicable)" dataDxfId="12"/>
    <tableColumn id="19" xr3:uid="{EAC4368A-8664-4613-A506-5DDE0A2A0932}" name="GOF (SWB) + Hourly Historical Funding (if applicable)" dataDxfId="11"/>
    <tableColumn id="25" xr3:uid="{8A652ABF-5B1D-4E37-BEE2-2DEDB040E72A}" name="Subtotal" dataDxfId="10">
      <calculatedColumnFormula>SUM(Table19[[#This Row],[Base Wage per hour as of December 31st, 2024
 (before applying any grants/enhancements)]:[GOF (SWB) + Hourly Historical Funding (if applicable)]])</calculatedColumnFormula>
    </tableColumn>
    <tableColumn id="26" xr3:uid="{196BA87C-BC1D-4F29-8D11-E934B040F19F}" name="WEG Ceiling" dataDxfId="9">
      <calculatedColumnFormula>IF(ISERROR(VLOOKUP(D14,'Data Input (ROP Use Only)'!$D$1:$G$4,4,FALSE)),"",(VLOOKUP(D14,'Data Input (ROP Use Only)'!$D$1:$G$4,4,FALSE)))</calculatedColumnFormula>
    </tableColumn>
    <tableColumn id="7" xr3:uid="{290B44BA-4252-4788-B7D9-D78243FE3C86}" name="Wage Enhancement (WEG) Eligibility Rate per hour" dataDxfId="8" dataCellStyle="Currency">
      <calculatedColumnFormula array="1">IFERROR((_xlfn.IFS(M14-L14&lt;=0,0,M14-L14&lt;=0,0,M14-L14&gt;=2,2,M14-L14&lt;3,M14-L14)),"")</calculatedColumnFormula>
    </tableColumn>
    <tableColumn id="8" xr3:uid="{B8BED2ED-FF14-410F-9452-A0B20029C1D4}" name="SUBTOTAL                                              Base Wage + PE + GOF + HA + WEG " dataDxfId="7" dataCellStyle="Currency">
      <calculatedColumnFormula>SUM(Table19[[#This Row],[Base Wage per hour as of December 31st, 2024
 (before applying any grants/enhancements)]:[GOF (SWB) + Hourly Historical Funding (if applicable)]],Table19[[#This Row],[Wage Enhancement (WEG) Eligibility Rate per hour]])</calculatedColumnFormula>
    </tableColumn>
    <tableColumn id="9" xr3:uid="{207BB4EC-7E98-40F9-BFF8-22830DAEBC5B}" name="2025 Wage Increase Rate" dataDxfId="6" dataCellStyle="Currency">
      <calculatedColumnFormula array="1">IFERROR((_xlfn.IFS(C14="NON-RECE",0,C14="Director-Approved",0,F14-O14&lt;=0,0,F14-O14&lt;=0,0,F14-O14&gt;=3,3,F14-O14&lt;3,F14-O14)),"")</calculatedColumnFormula>
    </tableColumn>
    <tableColumn id="10" xr3:uid="{AEBA1C93-1361-4AFA-AFB6-F96778472ECC}" name="SUBTOTAL                                              Base Wage + PE + Historical + GOF + HA + WEG + Wage Increase " dataDxfId="5" dataCellStyle="Currency">
      <calculatedColumnFormula array="1">_xlfn.IFS(O14=0,0,O14&gt;=0,O14+P14)</calculatedColumnFormula>
    </tableColumn>
    <tableColumn id="11" xr3:uid="{70CEEA48-05CC-4F98-999C-B81D67B9C297}" name="2025 Wage Floor Rate" dataDxfId="4" dataCellStyle="Currency">
      <calculatedColumnFormula>IF(C14="Director-Approved",0,(IF(C14="NON-RECE",0,(IF(ISERROR(IF(Q14&lt;E14,E14-Q14,0)),"",IF(Q14&lt;E14,E14-Q14,0))))))</calculatedColumnFormula>
    </tableColumn>
    <tableColumn id="12" xr3:uid="{E6DF7F1E-7205-49A8-B11C-02E27D840255}" name="Base Wage + PE + Historical + GOF + HA + WEG + Wage increase + Wage floor " dataDxfId="3" dataCellStyle="Currency">
      <calculatedColumnFormula array="1">_xlfn.IFS(Q14=0,0,Q14&gt;=0,Q14+R14)</calculatedColumnFormula>
    </tableColumn>
    <tableColumn id="24" xr3:uid="{FFA4416D-71D1-4991-B00E-B99550F67FD5}" name="Wage Stability" dataDxfId="2" dataCellStyle="Currency">
      <calculatedColumnFormula>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calculatedColumnFormula>
    </tableColumn>
    <tableColumn id="23" xr3:uid="{36ADA7E0-107B-4ED1-9701-7D6A5384C21B}" name="Final 2025 Hourly Wage_x000a__x000a_(Higher of column H [2024 wage] and column S [2025 wage])" dataDxfId="1" dataCellStyle="Currency">
      <calculatedColumnFormula>MAX(Table19[[#This Row],[Staff Hourly Wage as of December 31st, 2024
 (inclusive of all grants/enhancements, do NOT include top-up)]],Table19[[#This Row],[Base Wage + PE + Historical + GOF + HA + WEG + Wage increase + Wage floor ]])</calculatedColumnFormula>
    </tableColumn>
    <tableColumn id="14" xr3:uid="{E4AF12BD-97FE-4474-9248-6422C0BD7770}" name="Staffing cost _x000a__x000a_(excluding benefits portion)" dataDxfId="0" dataCellStyle="Currency">
      <calculatedColumnFormula>Table19[[#This Row],[Final 2025 Hourly Wage
(Higher of column H '[2024 wage'] and column S '[2025 wage'])]]*Table19[[#This Row],[Estimated program hours worked from Jan 1st to Dec 31st 2025]]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5EEE-3E3A-49E9-900A-6207808367BD}">
  <sheetPr>
    <tabColor rgb="FF92D050"/>
    <pageSetUpPr fitToPage="1"/>
  </sheetPr>
  <dimension ref="A1:Q114"/>
  <sheetViews>
    <sheetView showGridLines="0" tabSelected="1" zoomScale="55" zoomScaleNormal="55" workbookViewId="0">
      <selection activeCell="N113" sqref="N113"/>
    </sheetView>
  </sheetViews>
  <sheetFormatPr defaultRowHeight="14.4" x14ac:dyDescent="0.55000000000000004"/>
  <cols>
    <col min="1" max="1" width="16.89453125" customWidth="1"/>
    <col min="2" max="5" width="15.7890625" customWidth="1"/>
    <col min="6" max="6" width="18.5234375" customWidth="1"/>
    <col min="7" max="9" width="15.7890625" customWidth="1"/>
  </cols>
  <sheetData>
    <row r="1" spans="1:11" ht="14.4" customHeight="1" x14ac:dyDescent="0.55000000000000004">
      <c r="A1" s="59" t="s">
        <v>10</v>
      </c>
      <c r="B1" s="59"/>
      <c r="C1" s="59"/>
      <c r="D1" s="59"/>
      <c r="E1" s="59"/>
      <c r="F1" s="59"/>
      <c r="G1" s="59"/>
      <c r="H1" s="59"/>
      <c r="I1" s="59"/>
    </row>
    <row r="2" spans="1:11" ht="14.4" customHeight="1" x14ac:dyDescent="0.55000000000000004">
      <c r="A2" s="59"/>
      <c r="B2" s="59"/>
      <c r="C2" s="59"/>
      <c r="D2" s="59"/>
      <c r="E2" s="59"/>
      <c r="F2" s="59"/>
      <c r="G2" s="59"/>
      <c r="H2" s="59"/>
      <c r="I2" s="59"/>
    </row>
    <row r="3" spans="1:11" ht="14.4" customHeight="1" x14ac:dyDescent="0.55000000000000004">
      <c r="A3" s="59"/>
      <c r="B3" s="59"/>
      <c r="C3" s="59"/>
      <c r="D3" s="59"/>
      <c r="E3" s="59"/>
      <c r="F3" s="59"/>
      <c r="G3" s="59"/>
      <c r="H3" s="59"/>
      <c r="I3" s="59"/>
    </row>
    <row r="4" spans="1:11" ht="87.6" customHeight="1" x14ac:dyDescent="0.85">
      <c r="A4" s="59"/>
      <c r="B4" s="59"/>
      <c r="C4" s="59"/>
      <c r="D4" s="59"/>
      <c r="E4" s="59"/>
      <c r="F4" s="59"/>
      <c r="G4" s="59"/>
      <c r="H4" s="59"/>
      <c r="I4" s="59"/>
      <c r="K4" s="14"/>
    </row>
    <row r="5" spans="1:11" ht="30.6" x14ac:dyDescent="1.1000000000000001">
      <c r="A5" s="48" t="s">
        <v>22</v>
      </c>
    </row>
    <row r="6" spans="1:11" ht="86.4" customHeight="1" x14ac:dyDescent="0.55000000000000004">
      <c r="A6" s="60" t="s">
        <v>49</v>
      </c>
      <c r="B6" s="60"/>
      <c r="C6" s="60"/>
      <c r="D6" s="60"/>
      <c r="E6" s="60"/>
      <c r="F6" s="60"/>
      <c r="G6" s="60"/>
      <c r="H6" s="60"/>
      <c r="I6" s="60"/>
    </row>
    <row r="7" spans="1:11" x14ac:dyDescent="0.55000000000000004">
      <c r="A7" s="60"/>
      <c r="B7" s="60"/>
      <c r="C7" s="60"/>
      <c r="D7" s="60"/>
      <c r="E7" s="60"/>
      <c r="F7" s="60"/>
      <c r="G7" s="60"/>
      <c r="H7" s="60"/>
      <c r="I7" s="60"/>
    </row>
    <row r="15" spans="1:11" ht="18.3" x14ac:dyDescent="0.7">
      <c r="A15" s="2"/>
    </row>
    <row r="23" spans="1:1" ht="18.3" x14ac:dyDescent="0.7">
      <c r="A23" s="2"/>
    </row>
    <row r="31" spans="1:1" ht="30.6" x14ac:dyDescent="1.1000000000000001">
      <c r="A31" s="48" t="s">
        <v>8</v>
      </c>
    </row>
    <row r="55" spans="8:17" x14ac:dyDescent="0.55000000000000004">
      <c r="H55" s="18"/>
      <c r="I55" s="18"/>
      <c r="J55" s="18"/>
      <c r="K55" s="18"/>
      <c r="L55" s="18"/>
      <c r="M55" s="18"/>
      <c r="N55" s="18"/>
      <c r="O55" s="18"/>
      <c r="P55" s="18"/>
      <c r="Q55" s="18"/>
    </row>
    <row r="56" spans="8:17" x14ac:dyDescent="0.55000000000000004">
      <c r="H56" s="18"/>
      <c r="I56" s="18"/>
      <c r="J56" s="18"/>
      <c r="K56" s="18"/>
      <c r="L56" s="18"/>
      <c r="M56" s="18"/>
      <c r="N56" s="18"/>
      <c r="O56" s="18"/>
      <c r="P56" s="18"/>
      <c r="Q56" s="18"/>
    </row>
    <row r="57" spans="8:17" x14ac:dyDescent="0.55000000000000004">
      <c r="H57" s="18"/>
      <c r="I57" s="18"/>
      <c r="J57" s="18"/>
      <c r="K57" s="18"/>
      <c r="L57" s="18"/>
      <c r="M57" s="18"/>
      <c r="N57" s="18"/>
      <c r="O57" s="18"/>
      <c r="P57" s="18"/>
      <c r="Q57" s="18"/>
    </row>
    <row r="58" spans="8:17" x14ac:dyDescent="0.55000000000000004">
      <c r="H58" s="18"/>
      <c r="I58" s="18"/>
      <c r="J58" s="18"/>
      <c r="K58" s="18"/>
      <c r="L58" s="18"/>
      <c r="M58" s="18"/>
      <c r="N58" s="18"/>
      <c r="O58" s="18"/>
      <c r="P58" s="18"/>
      <c r="Q58" s="18"/>
    </row>
    <row r="59" spans="8:17" x14ac:dyDescent="0.55000000000000004">
      <c r="H59" s="18"/>
      <c r="I59" s="18"/>
      <c r="J59" s="18"/>
      <c r="K59" s="18"/>
      <c r="L59" s="18"/>
      <c r="M59" s="18"/>
      <c r="N59" s="18"/>
      <c r="O59" s="18"/>
      <c r="P59" s="18"/>
      <c r="Q59" s="18"/>
    </row>
    <row r="60" spans="8:17" x14ac:dyDescent="0.55000000000000004">
      <c r="H60" s="18"/>
      <c r="I60" s="18"/>
      <c r="J60" s="18"/>
      <c r="K60" s="18"/>
      <c r="L60" s="18"/>
      <c r="M60" s="18"/>
      <c r="N60" s="18"/>
      <c r="O60" s="18"/>
      <c r="P60" s="18"/>
      <c r="Q60" s="18"/>
    </row>
    <row r="61" spans="8:17" x14ac:dyDescent="0.55000000000000004">
      <c r="H61" s="18"/>
      <c r="I61" s="18"/>
      <c r="J61" s="18"/>
      <c r="K61" s="18"/>
      <c r="L61" s="18"/>
      <c r="M61" s="18"/>
      <c r="N61" s="18"/>
      <c r="O61" s="18"/>
      <c r="P61" s="18"/>
      <c r="Q61" s="18"/>
    </row>
    <row r="62" spans="8:17" x14ac:dyDescent="0.55000000000000004">
      <c r="H62" s="18"/>
      <c r="I62" s="18"/>
      <c r="J62" s="18"/>
      <c r="K62" s="18"/>
      <c r="L62" s="18"/>
      <c r="M62" s="18"/>
      <c r="N62" s="18"/>
      <c r="O62" s="18"/>
      <c r="P62" s="18"/>
      <c r="Q62" s="18"/>
    </row>
    <row r="63" spans="8:17" x14ac:dyDescent="0.55000000000000004">
      <c r="H63" s="18"/>
      <c r="I63" s="18"/>
      <c r="J63" s="18"/>
      <c r="K63" s="18"/>
      <c r="L63" s="18"/>
      <c r="M63" s="18"/>
      <c r="N63" s="18"/>
      <c r="O63" s="18"/>
      <c r="P63" s="18"/>
      <c r="Q63" s="18"/>
    </row>
    <row r="64" spans="8:17" x14ac:dyDescent="0.55000000000000004">
      <c r="H64" s="18"/>
      <c r="I64" s="18"/>
      <c r="J64" s="18"/>
      <c r="K64" s="18"/>
      <c r="L64" s="18"/>
      <c r="M64" s="18"/>
      <c r="N64" s="18"/>
      <c r="O64" s="18"/>
      <c r="P64" s="18"/>
      <c r="Q64" s="18"/>
    </row>
    <row r="65" spans="8:17" x14ac:dyDescent="0.55000000000000004">
      <c r="H65" s="18"/>
      <c r="I65" s="18"/>
      <c r="J65" s="18"/>
      <c r="K65" s="18"/>
      <c r="L65" s="18"/>
      <c r="M65" s="18"/>
      <c r="N65" s="18"/>
      <c r="O65" s="18"/>
      <c r="P65" s="18"/>
      <c r="Q65" s="18"/>
    </row>
    <row r="66" spans="8:17" s="18" customFormat="1" x14ac:dyDescent="0.55000000000000004"/>
    <row r="67" spans="8:17" s="18" customFormat="1" x14ac:dyDescent="0.55000000000000004"/>
    <row r="68" spans="8:17" s="18" customFormat="1" x14ac:dyDescent="0.55000000000000004"/>
    <row r="69" spans="8:17" s="18" customFormat="1" x14ac:dyDescent="0.55000000000000004"/>
    <row r="70" spans="8:17" s="18" customFormat="1" x14ac:dyDescent="0.55000000000000004"/>
    <row r="71" spans="8:17" s="18" customFormat="1" x14ac:dyDescent="0.55000000000000004"/>
    <row r="72" spans="8:17" s="18" customFormat="1" x14ac:dyDescent="0.55000000000000004"/>
    <row r="73" spans="8:17" s="18" customFormat="1" x14ac:dyDescent="0.55000000000000004"/>
    <row r="74" spans="8:17" s="18" customFormat="1" x14ac:dyDescent="0.55000000000000004"/>
    <row r="75" spans="8:17" x14ac:dyDescent="0.55000000000000004">
      <c r="H75" s="18"/>
      <c r="I75" s="18"/>
      <c r="J75" s="18"/>
      <c r="K75" s="18"/>
      <c r="L75" s="18"/>
      <c r="M75" s="18"/>
      <c r="N75" s="18"/>
      <c r="O75" s="18"/>
      <c r="P75" s="18"/>
      <c r="Q75" s="18"/>
    </row>
    <row r="89" spans="14:14" x14ac:dyDescent="0.55000000000000004">
      <c r="N89" t="s">
        <v>9</v>
      </c>
    </row>
    <row r="96" spans="14:14" ht="12" customHeight="1" x14ac:dyDescent="0.55000000000000004"/>
    <row r="102" spans="1:9" ht="88.8" customHeight="1" x14ac:dyDescent="0.55000000000000004">
      <c r="A102" s="58"/>
      <c r="B102" s="58"/>
      <c r="C102" s="58"/>
      <c r="D102" s="58"/>
      <c r="E102" s="58"/>
      <c r="F102" s="58"/>
      <c r="G102" s="58"/>
      <c r="H102" s="58"/>
      <c r="I102" s="58"/>
    </row>
    <row r="112" spans="1:9" ht="30.6" x14ac:dyDescent="1.1000000000000001">
      <c r="A112" s="48" t="s">
        <v>42</v>
      </c>
    </row>
    <row r="113" spans="1:1" ht="25.8" x14ac:dyDescent="0.95">
      <c r="A113" s="47" t="s">
        <v>44</v>
      </c>
    </row>
    <row r="114" spans="1:1" ht="25.8" x14ac:dyDescent="0.95">
      <c r="A114" s="47"/>
    </row>
  </sheetData>
  <sheetProtection algorithmName="SHA-512" hashValue="6aRPvE7ALBnDI9gr+PePLbH2uKVQqDVrK5irtI903IvQI/h5KR8ZNbSKfMznFxl0QgkS0fDytP+1q7k42QnYwg==" saltValue="vlQTuefKRKqBpNdwkop5AQ==" spinCount="100000" sheet="1" objects="1" scenarios="1"/>
  <mergeCells count="3">
    <mergeCell ref="A102:I102"/>
    <mergeCell ref="A1:I4"/>
    <mergeCell ref="A6:I7"/>
  </mergeCells>
  <pageMargins left="0.7" right="0.7" top="0.75" bottom="0.75" header="0.3" footer="0.3"/>
  <pageSetup scale="36"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EAA0-0969-4D04-94DD-6E086543ED98}">
  <sheetPr>
    <tabColor rgb="FF92D050"/>
  </sheetPr>
  <dimension ref="A1:AB501"/>
  <sheetViews>
    <sheetView showGridLines="0" topLeftCell="A3" zoomScaleNormal="100" workbookViewId="0">
      <selection activeCell="K14" sqref="K14:K501"/>
    </sheetView>
  </sheetViews>
  <sheetFormatPr defaultRowHeight="14.4" outlineLevelRow="1" x14ac:dyDescent="0.55000000000000004"/>
  <cols>
    <col min="1" max="1" width="17.89453125" customWidth="1"/>
    <col min="2" max="2" width="32.20703125" bestFit="1" customWidth="1"/>
    <col min="3" max="3" width="32.20703125" customWidth="1"/>
    <col min="4" max="4" width="39.83984375" customWidth="1"/>
    <col min="5" max="5" width="12" hidden="1" customWidth="1"/>
    <col min="6" max="6" width="8.1015625" hidden="1" customWidth="1"/>
    <col min="7" max="7" width="18" customWidth="1"/>
    <col min="8" max="8" width="23.7890625" customWidth="1"/>
    <col min="9" max="9" width="21" customWidth="1"/>
    <col min="10" max="11" width="17.3125" customWidth="1"/>
    <col min="12" max="13" width="17.3125" hidden="1" customWidth="1"/>
    <col min="14" max="14" width="15.7890625" customWidth="1"/>
    <col min="15" max="15" width="15.7890625" style="3" customWidth="1"/>
    <col min="16" max="16" width="15.47265625" customWidth="1"/>
    <col min="17" max="17" width="18.47265625" customWidth="1"/>
    <col min="18" max="18" width="15.7890625" customWidth="1"/>
    <col min="19" max="19" width="19.20703125" customWidth="1"/>
    <col min="20" max="20" width="18" customWidth="1"/>
    <col min="21" max="21" width="20" customWidth="1"/>
    <col min="22" max="22" width="18.3671875" customWidth="1"/>
    <col min="23" max="23" width="3.9453125" customWidth="1"/>
    <col min="24" max="24" width="14.41796875" customWidth="1"/>
    <col min="25" max="25" width="17.26171875" customWidth="1"/>
    <col min="26" max="26" width="13.89453125" customWidth="1"/>
  </cols>
  <sheetData>
    <row r="1" spans="1:28" ht="14.4" customHeight="1" x14ac:dyDescent="0.55000000000000004">
      <c r="A1" s="61" t="s">
        <v>23</v>
      </c>
      <c r="B1" s="61"/>
      <c r="C1" s="61"/>
      <c r="D1" s="61"/>
      <c r="E1" s="61"/>
      <c r="F1" s="61"/>
      <c r="G1" s="61"/>
      <c r="H1" s="61"/>
      <c r="I1" s="61"/>
      <c r="J1" s="61"/>
      <c r="K1" s="61"/>
      <c r="L1" s="61"/>
      <c r="M1" s="61"/>
      <c r="N1" s="61"/>
      <c r="O1" s="61"/>
      <c r="P1" s="61"/>
      <c r="Q1" s="61"/>
      <c r="R1" s="61"/>
      <c r="S1" s="61"/>
      <c r="T1" s="61"/>
      <c r="U1" s="61"/>
      <c r="V1" s="17"/>
      <c r="W1" s="17"/>
      <c r="X1" s="17"/>
      <c r="Y1" s="17"/>
      <c r="Z1" s="17"/>
    </row>
    <row r="2" spans="1:28" ht="14.4" customHeight="1" x14ac:dyDescent="0.55000000000000004">
      <c r="A2" s="61"/>
      <c r="B2" s="61"/>
      <c r="C2" s="61"/>
      <c r="D2" s="61"/>
      <c r="E2" s="61"/>
      <c r="F2" s="61"/>
      <c r="G2" s="61"/>
      <c r="H2" s="61"/>
      <c r="I2" s="61"/>
      <c r="J2" s="61"/>
      <c r="K2" s="61"/>
      <c r="L2" s="61"/>
      <c r="M2" s="61"/>
      <c r="N2" s="61"/>
      <c r="O2" s="61"/>
      <c r="P2" s="61"/>
      <c r="Q2" s="61"/>
      <c r="R2" s="61"/>
      <c r="S2" s="61"/>
      <c r="T2" s="61"/>
      <c r="U2" s="61"/>
      <c r="V2" s="17"/>
      <c r="W2" s="17"/>
      <c r="X2" s="17"/>
      <c r="Y2" s="17"/>
      <c r="Z2" s="17"/>
    </row>
    <row r="3" spans="1:28" ht="100.8" customHeight="1" x14ac:dyDescent="0.55000000000000004">
      <c r="A3" s="61"/>
      <c r="B3" s="61"/>
      <c r="C3" s="61"/>
      <c r="D3" s="61"/>
      <c r="E3" s="61"/>
      <c r="F3" s="61"/>
      <c r="G3" s="61"/>
      <c r="H3" s="61"/>
      <c r="I3" s="61"/>
      <c r="J3" s="61"/>
      <c r="K3" s="61"/>
      <c r="L3" s="61"/>
      <c r="M3" s="61"/>
      <c r="N3" s="61"/>
      <c r="O3" s="61"/>
      <c r="P3" s="61"/>
      <c r="Q3" s="61"/>
      <c r="R3" s="61"/>
      <c r="S3" s="61"/>
      <c r="T3" s="61"/>
      <c r="U3" s="61"/>
      <c r="V3" s="17"/>
      <c r="W3" s="17"/>
      <c r="X3" s="17"/>
      <c r="Y3" s="17"/>
      <c r="Z3" s="17"/>
    </row>
    <row r="4" spans="1:28" ht="14.4" customHeight="1" x14ac:dyDescent="0.55000000000000004">
      <c r="A4" s="61"/>
      <c r="B4" s="61"/>
      <c r="C4" s="61"/>
      <c r="D4" s="61"/>
      <c r="E4" s="61"/>
      <c r="F4" s="61"/>
      <c r="G4" s="61"/>
      <c r="H4" s="61"/>
      <c r="I4" s="61"/>
      <c r="J4" s="61"/>
      <c r="K4" s="61"/>
      <c r="L4" s="61"/>
      <c r="M4" s="61"/>
      <c r="N4" s="61"/>
      <c r="O4" s="61"/>
      <c r="P4" s="61"/>
      <c r="Q4" s="61"/>
      <c r="R4" s="61"/>
      <c r="S4" s="61"/>
      <c r="T4" s="61"/>
      <c r="U4" s="61"/>
      <c r="V4" s="17"/>
      <c r="W4" s="17"/>
      <c r="X4" s="17"/>
      <c r="Y4" s="17"/>
      <c r="Z4" s="17"/>
    </row>
    <row r="5" spans="1:28" ht="14.7" thickBot="1" x14ac:dyDescent="0.6"/>
    <row r="6" spans="1:28" ht="18.600000000000001" thickBot="1" x14ac:dyDescent="0.75">
      <c r="A6" s="1" t="s">
        <v>0</v>
      </c>
      <c r="B6" s="62"/>
      <c r="C6" s="63"/>
      <c r="D6" s="64"/>
      <c r="H6" s="2" t="s">
        <v>16</v>
      </c>
      <c r="V6" s="78" t="s">
        <v>31</v>
      </c>
    </row>
    <row r="7" spans="1:28" ht="18.3" x14ac:dyDescent="0.7">
      <c r="H7" s="2" t="s">
        <v>15</v>
      </c>
      <c r="V7" s="79"/>
    </row>
    <row r="8" spans="1:28" ht="30.9" customHeight="1" thickBot="1" x14ac:dyDescent="0.75">
      <c r="H8" s="2"/>
      <c r="V8" s="80"/>
    </row>
    <row r="9" spans="1:28" ht="18.600000000000001" thickBot="1" x14ac:dyDescent="0.75">
      <c r="H9" s="2"/>
      <c r="V9" s="16">
        <f>SUM(V14:V501)</f>
        <v>0</v>
      </c>
    </row>
    <row r="10" spans="1:28" ht="18" customHeight="1" x14ac:dyDescent="0.55000000000000004">
      <c r="A10" s="65" t="s">
        <v>24</v>
      </c>
      <c r="B10" s="66"/>
      <c r="C10" s="66"/>
      <c r="D10" s="66"/>
      <c r="E10" s="66"/>
      <c r="F10" s="66"/>
      <c r="G10" s="66"/>
      <c r="H10" s="66"/>
      <c r="I10" s="66"/>
      <c r="J10" s="66"/>
      <c r="K10" s="66"/>
      <c r="L10" s="66"/>
      <c r="M10" s="66"/>
      <c r="N10" s="66"/>
      <c r="O10" s="67"/>
      <c r="P10" s="81" t="s">
        <v>39</v>
      </c>
      <c r="Q10" s="82"/>
      <c r="R10" s="81" t="s">
        <v>40</v>
      </c>
      <c r="S10" s="82"/>
      <c r="T10" s="21"/>
      <c r="U10" s="22"/>
      <c r="V10" s="28"/>
      <c r="X10" s="72" t="s">
        <v>35</v>
      </c>
      <c r="Y10" s="73"/>
      <c r="Z10" s="74"/>
    </row>
    <row r="11" spans="1:28" ht="81.3" customHeight="1" thickBot="1" x14ac:dyDescent="0.6">
      <c r="A11" s="68"/>
      <c r="B11" s="69"/>
      <c r="C11" s="69"/>
      <c r="D11" s="69"/>
      <c r="E11" s="69"/>
      <c r="F11" s="69"/>
      <c r="G11" s="69"/>
      <c r="H11" s="69"/>
      <c r="I11" s="69"/>
      <c r="J11" s="70"/>
      <c r="K11" s="70"/>
      <c r="L11" s="69"/>
      <c r="M11" s="69"/>
      <c r="N11" s="69"/>
      <c r="O11" s="71"/>
      <c r="P11" s="83"/>
      <c r="Q11" s="84"/>
      <c r="R11" s="83"/>
      <c r="S11" s="84"/>
      <c r="T11" s="23"/>
      <c r="U11" s="24"/>
      <c r="V11" s="29"/>
      <c r="X11" s="75"/>
      <c r="Y11" s="76"/>
      <c r="Z11" s="77"/>
    </row>
    <row r="12" spans="1:28" ht="26.4" customHeight="1" thickBot="1" x14ac:dyDescent="0.6">
      <c r="A12" s="33"/>
      <c r="B12" s="33"/>
      <c r="C12" s="33"/>
      <c r="D12" s="33"/>
      <c r="E12" s="33"/>
      <c r="F12" s="33"/>
      <c r="G12" s="33"/>
      <c r="H12" s="33"/>
      <c r="I12" s="57"/>
      <c r="J12" s="89" t="s">
        <v>29</v>
      </c>
      <c r="K12" s="90"/>
      <c r="L12" s="33"/>
      <c r="M12" s="33"/>
      <c r="N12" s="33"/>
      <c r="O12" s="50"/>
      <c r="P12" s="85"/>
      <c r="Q12" s="86"/>
      <c r="R12" s="87"/>
      <c r="S12" s="88"/>
      <c r="T12" s="25"/>
      <c r="U12" s="27"/>
      <c r="V12" s="26"/>
      <c r="X12" s="75"/>
      <c r="Y12" s="76"/>
      <c r="Z12" s="77"/>
    </row>
    <row r="13" spans="1:28" ht="103.8" customHeight="1" thickBot="1" x14ac:dyDescent="0.6">
      <c r="A13" s="51" t="s">
        <v>14</v>
      </c>
      <c r="B13" s="52" t="s">
        <v>13</v>
      </c>
      <c r="C13" s="53" t="s">
        <v>25</v>
      </c>
      <c r="D13" s="53" t="s">
        <v>26</v>
      </c>
      <c r="E13" s="54" t="s">
        <v>12</v>
      </c>
      <c r="F13" s="54" t="s">
        <v>11</v>
      </c>
      <c r="G13" s="53" t="s">
        <v>17</v>
      </c>
      <c r="H13" s="55" t="s">
        <v>28</v>
      </c>
      <c r="I13" s="53" t="s">
        <v>41</v>
      </c>
      <c r="J13" s="53" t="s">
        <v>32</v>
      </c>
      <c r="K13" s="53" t="s">
        <v>34</v>
      </c>
      <c r="L13" s="53" t="s">
        <v>20</v>
      </c>
      <c r="M13" s="53" t="s">
        <v>21</v>
      </c>
      <c r="N13" s="53" t="s">
        <v>33</v>
      </c>
      <c r="O13" s="56" t="s">
        <v>45</v>
      </c>
      <c r="P13" s="44" t="s">
        <v>18</v>
      </c>
      <c r="Q13" s="49" t="s">
        <v>46</v>
      </c>
      <c r="R13" s="45" t="s">
        <v>19</v>
      </c>
      <c r="S13" s="46" t="s">
        <v>47</v>
      </c>
      <c r="T13" s="41" t="s">
        <v>38</v>
      </c>
      <c r="U13" s="31" t="s">
        <v>48</v>
      </c>
      <c r="V13" s="30" t="s">
        <v>30</v>
      </c>
      <c r="X13" s="34" t="s">
        <v>36</v>
      </c>
      <c r="Y13" s="39" t="s">
        <v>37</v>
      </c>
      <c r="Z13" s="40" t="s">
        <v>43</v>
      </c>
    </row>
    <row r="14" spans="1:28" x14ac:dyDescent="0.55000000000000004">
      <c r="A14" s="11"/>
      <c r="B14" s="12"/>
      <c r="C14" s="12"/>
      <c r="D14" s="11"/>
      <c r="E14" s="32" t="str">
        <f>IF(ISERROR(VLOOKUP(D14,'Data Input (ROP Use Only)'!$D$1:$E$4,2,FALSE)),"",(VLOOKUP(D14,'Data Input (ROP Use Only)'!$D$1:$E$4,2,FALSE)))</f>
        <v/>
      </c>
      <c r="F14" s="32" t="str">
        <f>IF(ISERROR(VLOOKUP(D14,'Data Input (ROP Use Only)'!$D$1:$F$4,3,FALSE)),"",(VLOOKUP(D14,'Data Input (ROP Use Only)'!$D$1:$F$4,3,FALSE)))</f>
        <v/>
      </c>
      <c r="G14" s="9"/>
      <c r="H14" s="9"/>
      <c r="I14" s="10"/>
      <c r="J14" s="10"/>
      <c r="K14" s="10"/>
      <c r="L14" s="13">
        <f>SUM(Table19[[#This Row],[Base Wage per hour as of December 31st, 2024
 (before applying any grants/enhancements)]:[GOF (SWB) + Hourly Historical Funding (if applicable)]])</f>
        <v>0</v>
      </c>
      <c r="M14" s="7" t="str">
        <f>IF(ISERROR(VLOOKUP(D14,'Data Input (ROP Use Only)'!$D$1:$G$4,4,FALSE)),"",(VLOOKUP(D14,'Data Input (ROP Use Only)'!$D$1:$G$4,4,FALSE)))</f>
        <v/>
      </c>
      <c r="N14" s="5" t="str" cm="1">
        <f t="array" ref="N14">IFERROR((_xlfn.IFS(M14-L14&lt;=0,0,M14-L14&lt;=0,0,M14-L14&gt;=2,2,M14-L14&lt;3,M14-L14)),"")</f>
        <v/>
      </c>
      <c r="O14" s="5">
        <f>SUM(Table19[[#This Row],[Base Wage per hour as of December 31st, 2024
 (before applying any grants/enhancements)]:[GOF (SWB) + Hourly Historical Funding (if applicable)]],Table19[[#This Row],[Wage Enhancement (WEG) Eligibility Rate per hour]])</f>
        <v>0</v>
      </c>
      <c r="P14" s="5" t="str" cm="1">
        <f t="array" ref="P14">IFERROR((_xlfn.IFS(C14="NON-RECE",0,C14="Director-Approved",0,F14-O14&lt;=0,0,F14-O14&lt;=0,0,F14-O14&gt;=3,3,F14-O14&lt;3,F14-O14)),"")</f>
        <v/>
      </c>
      <c r="Q14" s="4" cm="1">
        <f t="array" ref="Q14">_xlfn.IFS(O14=0,0,O14&gt;=0,O14+P14)</f>
        <v>0</v>
      </c>
      <c r="R14" s="5" t="str">
        <f t="shared" ref="R14:R75" si="0">IF(C14="Director-Approved",0,(IF(C14="NON-RECE",0,(IF(ISERROR(IF(Q14&lt;E14,E14-Q14,0)),"",IF(Q14&lt;E14,E14-Q14,0))))))</f>
        <v/>
      </c>
      <c r="S14" s="4" cm="1">
        <f t="array" ref="S14">_xlfn.IFS(Q14=0,0,Q14&gt;=0,Q14+R14)</f>
        <v>0</v>
      </c>
      <c r="T1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 s="5">
        <f>MAX(Table19[[#This Row],[Staff Hourly Wage as of December 31st, 2024
 (inclusive of all grants/enhancements, do NOT include top-up)]],Table19[[#This Row],[Base Wage + PE + Historical + GOF + HA + WEG + Wage increase + Wage floor ]])</f>
        <v>0</v>
      </c>
      <c r="V14" s="4">
        <f>Table19[[#This Row],[Final 2025 Hourly Wage
(Higher of column H '[2024 wage'] and column S '[2025 wage'])]]*Table19[[#This Row],[Estimated program hours worked from Jan 1st to Dec 31st 2025]]</f>
        <v>0</v>
      </c>
      <c r="X14" s="35" t="str">
        <f>Table19[[#This Row],[Wage Enhancement (WEG) Eligibility Rate per hour]]</f>
        <v/>
      </c>
      <c r="Y14" s="42">
        <f>Table19[[#This Row],[Hourly Pay Equity (PE) (if applicable)]]+Table19[[#This Row],[GOF (SWB) + Hourly Historical Funding (if applicable)]]</f>
        <v>0</v>
      </c>
      <c r="Z14" s="36">
        <f>IFERROR(Table19[[#This Row],[2025 Wage Increase Rate]]+Table19[[#This Row],[2025 Wage Floor Rate]]+Table19[[#This Row],[Wage Stability]],0)</f>
        <v>0</v>
      </c>
      <c r="AA14" s="3"/>
      <c r="AB14" s="3"/>
    </row>
    <row r="15" spans="1:28" x14ac:dyDescent="0.55000000000000004">
      <c r="A15" s="11"/>
      <c r="B15" s="12"/>
      <c r="C15" s="12"/>
      <c r="D15" s="11"/>
      <c r="E15" s="32" t="str">
        <f>IF(ISERROR(VLOOKUP(D15,'Data Input (ROP Use Only)'!$D$1:$E$4,2,FALSE)),"",(VLOOKUP(D15,'Data Input (ROP Use Only)'!$D$1:$E$4,2,FALSE)))</f>
        <v/>
      </c>
      <c r="F15" s="32" t="str">
        <f>IF(ISERROR(VLOOKUP(D15,'Data Input (ROP Use Only)'!$D$1:$F$4,3,FALSE)),"",(VLOOKUP(D15,'Data Input (ROP Use Only)'!$D$1:$F$4,3,FALSE)))</f>
        <v/>
      </c>
      <c r="G15" s="9"/>
      <c r="H15" s="9"/>
      <c r="I15" s="10"/>
      <c r="J15" s="10"/>
      <c r="K15" s="10"/>
      <c r="L15" s="13">
        <f>SUM(Table19[[#This Row],[Base Wage per hour as of December 31st, 2024
 (before applying any grants/enhancements)]:[GOF (SWB) + Hourly Historical Funding (if applicable)]])</f>
        <v>0</v>
      </c>
      <c r="M15" s="7" t="str">
        <f>IF(ISERROR(VLOOKUP(D15,'Data Input (ROP Use Only)'!$D$1:$G$4,4,FALSE)),"",(VLOOKUP(D15,'Data Input (ROP Use Only)'!$D$1:$G$4,4,FALSE)))</f>
        <v/>
      </c>
      <c r="N15" s="5" t="str" cm="1">
        <f t="array" ref="N15">IFERROR((_xlfn.IFS(M15-L15&lt;=0,0,M15-L15&lt;=0,0,M15-L15&gt;=2,2,M15-L15&lt;3,M15-L15)),"")</f>
        <v/>
      </c>
      <c r="O15" s="5">
        <f>SUM(Table19[[#This Row],[Base Wage per hour as of December 31st, 2024
 (before applying any grants/enhancements)]:[GOF (SWB) + Hourly Historical Funding (if applicable)]],Table19[[#This Row],[Wage Enhancement (WEG) Eligibility Rate per hour]])</f>
        <v>0</v>
      </c>
      <c r="P15" s="5" t="str" cm="1">
        <f t="array" ref="P15">IFERROR((_xlfn.IFS(C15="NON-RECE",0,C15="Director-Approved",0,F15-O15&lt;=0,0,F15-O15&lt;=0,0,F15-O15&gt;=3,3,F15-O15&lt;3,F15-O15)),"")</f>
        <v/>
      </c>
      <c r="Q15" s="4" cm="1">
        <f t="array" ref="Q15">_xlfn.IFS(O15=0,0,O15&gt;=0,O15+P15)</f>
        <v>0</v>
      </c>
      <c r="R15" s="5" t="str">
        <f t="shared" si="0"/>
        <v/>
      </c>
      <c r="S15" s="4" cm="1">
        <f t="array" ref="S15">_xlfn.IFS(Q15=0,0,Q15&gt;=0,Q15+R15)</f>
        <v>0</v>
      </c>
      <c r="T1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 s="5">
        <f>MAX(Table19[[#This Row],[Staff Hourly Wage as of December 31st, 2024
 (inclusive of all grants/enhancements, do NOT include top-up)]],Table19[[#This Row],[Base Wage + PE + Historical + GOF + HA + WEG + Wage increase + Wage floor ]])</f>
        <v>0</v>
      </c>
      <c r="V15" s="4">
        <f>Table19[[#This Row],[Final 2025 Hourly Wage
(Higher of column H '[2024 wage'] and column S '[2025 wage'])]]*Table19[[#This Row],[Estimated program hours worked from Jan 1st to Dec 31st 2025]]</f>
        <v>0</v>
      </c>
      <c r="X15" s="35" t="str">
        <f>Table19[[#This Row],[Wage Enhancement (WEG) Eligibility Rate per hour]]</f>
        <v/>
      </c>
      <c r="Y15" s="42">
        <f>Table19[[#This Row],[Hourly Pay Equity (PE) (if applicable)]]+Table19[[#This Row],[GOF (SWB) + Hourly Historical Funding (if applicable)]]</f>
        <v>0</v>
      </c>
      <c r="Z15" s="36">
        <f>IFERROR(Table19[[#This Row],[2025 Wage Increase Rate]]+Table19[[#This Row],[2025 Wage Floor Rate]]+Table19[[#This Row],[Wage Stability]],0)</f>
        <v>0</v>
      </c>
      <c r="AA15" s="3"/>
      <c r="AB15" s="3"/>
    </row>
    <row r="16" spans="1:28" x14ac:dyDescent="0.55000000000000004">
      <c r="A16" s="11"/>
      <c r="B16" s="12"/>
      <c r="C16" s="12"/>
      <c r="D16" s="11"/>
      <c r="E16" s="32" t="str">
        <f>IF(ISERROR(VLOOKUP(D16,'Data Input (ROP Use Only)'!$D$1:$E$4,2,FALSE)),"",(VLOOKUP(D16,'Data Input (ROP Use Only)'!$D$1:$E$4,2,FALSE)))</f>
        <v/>
      </c>
      <c r="F16" s="32" t="str">
        <f>IF(ISERROR(VLOOKUP(D16,'Data Input (ROP Use Only)'!$D$1:$F$4,3,FALSE)),"",(VLOOKUP(D16,'Data Input (ROP Use Only)'!$D$1:$F$4,3,FALSE)))</f>
        <v/>
      </c>
      <c r="G16" s="9"/>
      <c r="H16" s="9"/>
      <c r="I16" s="10"/>
      <c r="J16" s="10"/>
      <c r="K16" s="10"/>
      <c r="L16" s="13">
        <f>SUM(Table19[[#This Row],[Base Wage per hour as of December 31st, 2024
 (before applying any grants/enhancements)]:[GOF (SWB) + Hourly Historical Funding (if applicable)]])</f>
        <v>0</v>
      </c>
      <c r="M16" s="7" t="str">
        <f>IF(ISERROR(VLOOKUP(D16,'Data Input (ROP Use Only)'!$D$1:$G$4,4,FALSE)),"",(VLOOKUP(D16,'Data Input (ROP Use Only)'!$D$1:$G$4,4,FALSE)))</f>
        <v/>
      </c>
      <c r="N16" s="5" t="str" cm="1">
        <f t="array" ref="N16">IFERROR((_xlfn.IFS(M16-L16&lt;=0,0,M16-L16&lt;=0,0,M16-L16&gt;=2,2,M16-L16&lt;3,M16-L16)),"")</f>
        <v/>
      </c>
      <c r="O16" s="5">
        <f>SUM(Table19[[#This Row],[Base Wage per hour as of December 31st, 2024
 (before applying any grants/enhancements)]:[GOF (SWB) + Hourly Historical Funding (if applicable)]],Table19[[#This Row],[Wage Enhancement (WEG) Eligibility Rate per hour]])</f>
        <v>0</v>
      </c>
      <c r="P16" s="5" t="str" cm="1">
        <f t="array" ref="P16">IFERROR((_xlfn.IFS(C16="NON-RECE",0,C16="Director-Approved",0,F16-O16&lt;=0,0,F16-O16&lt;=0,0,F16-O16&gt;=3,3,F16-O16&lt;3,F16-O16)),"")</f>
        <v/>
      </c>
      <c r="Q16" s="4" cm="1">
        <f t="array" ref="Q16">_xlfn.IFS(O16=0,0,O16&gt;=0,O16+P16)</f>
        <v>0</v>
      </c>
      <c r="R16" s="5" t="str">
        <f t="shared" si="0"/>
        <v/>
      </c>
      <c r="S16" s="4" cm="1">
        <f t="array" ref="S16">_xlfn.IFS(Q16=0,0,Q16&gt;=0,Q16+R16)</f>
        <v>0</v>
      </c>
      <c r="T1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 s="5">
        <f>MAX(Table19[[#This Row],[Staff Hourly Wage as of December 31st, 2024
 (inclusive of all grants/enhancements, do NOT include top-up)]],Table19[[#This Row],[Base Wage + PE + Historical + GOF + HA + WEG + Wage increase + Wage floor ]])</f>
        <v>0</v>
      </c>
      <c r="V16" s="4">
        <f>Table19[[#This Row],[Final 2025 Hourly Wage
(Higher of column H '[2024 wage'] and column S '[2025 wage'])]]*Table19[[#This Row],[Estimated program hours worked from Jan 1st to Dec 31st 2025]]</f>
        <v>0</v>
      </c>
      <c r="X16" s="35" t="str">
        <f>Table19[[#This Row],[Wage Enhancement (WEG) Eligibility Rate per hour]]</f>
        <v/>
      </c>
      <c r="Y16" s="42">
        <f>Table19[[#This Row],[Hourly Pay Equity (PE) (if applicable)]]+Table19[[#This Row],[GOF (SWB) + Hourly Historical Funding (if applicable)]]</f>
        <v>0</v>
      </c>
      <c r="Z16" s="36">
        <f>IFERROR(Table19[[#This Row],[2025 Wage Increase Rate]]+Table19[[#This Row],[2025 Wage Floor Rate]]+Table19[[#This Row],[Wage Stability]],0)</f>
        <v>0</v>
      </c>
    </row>
    <row r="17" spans="1:26" x14ac:dyDescent="0.55000000000000004">
      <c r="A17" s="11"/>
      <c r="B17" s="12"/>
      <c r="C17" s="12"/>
      <c r="D17" s="11"/>
      <c r="E17" s="32" t="str">
        <f>IF(ISERROR(VLOOKUP(D17,'Data Input (ROP Use Only)'!$D$1:$E$4,2,FALSE)),"",(VLOOKUP(D17,'Data Input (ROP Use Only)'!$D$1:$E$4,2,FALSE)))</f>
        <v/>
      </c>
      <c r="F17" s="32" t="str">
        <f>IF(ISERROR(VLOOKUP(D17,'Data Input (ROP Use Only)'!$D$1:$F$4,3,FALSE)),"",(VLOOKUP(D17,'Data Input (ROP Use Only)'!$D$1:$F$4,3,FALSE)))</f>
        <v/>
      </c>
      <c r="G17" s="9"/>
      <c r="H17" s="9"/>
      <c r="I17" s="10"/>
      <c r="J17" s="10"/>
      <c r="K17" s="10"/>
      <c r="L17" s="13">
        <f>SUM(Table19[[#This Row],[Base Wage per hour as of December 31st, 2024
 (before applying any grants/enhancements)]:[GOF (SWB) + Hourly Historical Funding (if applicable)]])</f>
        <v>0</v>
      </c>
      <c r="M17" s="7" t="str">
        <f>IF(ISERROR(VLOOKUP(D17,'Data Input (ROP Use Only)'!$D$1:$G$4,4,FALSE)),"",(VLOOKUP(D17,'Data Input (ROP Use Only)'!$D$1:$G$4,4,FALSE)))</f>
        <v/>
      </c>
      <c r="N17" s="5" t="str" cm="1">
        <f t="array" ref="N17">IFERROR((_xlfn.IFS(M17-L17&lt;=0,0,M17-L17&lt;=0,0,M17-L17&gt;=2,2,M17-L17&lt;3,M17-L17)),"")</f>
        <v/>
      </c>
      <c r="O17" s="5">
        <f>SUM(Table19[[#This Row],[Base Wage per hour as of December 31st, 2024
 (before applying any grants/enhancements)]:[GOF (SWB) + Hourly Historical Funding (if applicable)]],Table19[[#This Row],[Wage Enhancement (WEG) Eligibility Rate per hour]])</f>
        <v>0</v>
      </c>
      <c r="P17" s="5" t="str" cm="1">
        <f t="array" ref="P17">IFERROR((_xlfn.IFS(C17="NON-RECE",0,C17="Director-Approved",0,F17-O17&lt;=0,0,F17-O17&lt;=0,0,F17-O17&gt;=3,3,F17-O17&lt;3,F17-O17)),"")</f>
        <v/>
      </c>
      <c r="Q17" s="4" cm="1">
        <f t="array" ref="Q17">_xlfn.IFS(O17=0,0,O17&gt;=0,O17+P17)</f>
        <v>0</v>
      </c>
      <c r="R17" s="5" t="str">
        <f t="shared" si="0"/>
        <v/>
      </c>
      <c r="S17" s="4" cm="1">
        <f t="array" ref="S17">_xlfn.IFS(Q17=0,0,Q17&gt;=0,Q17+R17)</f>
        <v>0</v>
      </c>
      <c r="T1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 s="5">
        <f>MAX(Table19[[#This Row],[Staff Hourly Wage as of December 31st, 2024
 (inclusive of all grants/enhancements, do NOT include top-up)]],Table19[[#This Row],[Base Wage + PE + Historical + GOF + HA + WEG + Wage increase + Wage floor ]])</f>
        <v>0</v>
      </c>
      <c r="V17" s="4">
        <f>Table19[[#This Row],[Final 2025 Hourly Wage
(Higher of column H '[2024 wage'] and column S '[2025 wage'])]]*Table19[[#This Row],[Estimated program hours worked from Jan 1st to Dec 31st 2025]]</f>
        <v>0</v>
      </c>
      <c r="X17" s="35" t="str">
        <f>Table19[[#This Row],[Wage Enhancement (WEG) Eligibility Rate per hour]]</f>
        <v/>
      </c>
      <c r="Y17" s="42">
        <f>Table19[[#This Row],[Hourly Pay Equity (PE) (if applicable)]]+Table19[[#This Row],[GOF (SWB) + Hourly Historical Funding (if applicable)]]</f>
        <v>0</v>
      </c>
      <c r="Z17" s="36">
        <f>IFERROR(Table19[[#This Row],[2025 Wage Increase Rate]]+Table19[[#This Row],[2025 Wage Floor Rate]]+Table19[[#This Row],[Wage Stability]],0)</f>
        <v>0</v>
      </c>
    </row>
    <row r="18" spans="1:26" x14ac:dyDescent="0.55000000000000004">
      <c r="A18" s="11"/>
      <c r="B18" s="12"/>
      <c r="C18" s="12"/>
      <c r="D18" s="11"/>
      <c r="E18" s="32" t="str">
        <f>IF(ISERROR(VLOOKUP(D18,'Data Input (ROP Use Only)'!$D$1:$E$4,2,FALSE)),"",(VLOOKUP(D18,'Data Input (ROP Use Only)'!$D$1:$E$4,2,FALSE)))</f>
        <v/>
      </c>
      <c r="F18" s="32" t="str">
        <f>IF(ISERROR(VLOOKUP(D18,'Data Input (ROP Use Only)'!$D$1:$F$4,3,FALSE)),"",(VLOOKUP(D18,'Data Input (ROP Use Only)'!$D$1:$F$4,3,FALSE)))</f>
        <v/>
      </c>
      <c r="G18" s="9"/>
      <c r="H18" s="9"/>
      <c r="I18" s="10"/>
      <c r="J18" s="10"/>
      <c r="K18" s="10"/>
      <c r="L18" s="13">
        <f>SUM(Table19[[#This Row],[Base Wage per hour as of December 31st, 2024
 (before applying any grants/enhancements)]:[GOF (SWB) + Hourly Historical Funding (if applicable)]])</f>
        <v>0</v>
      </c>
      <c r="M18" s="7" t="str">
        <f>IF(ISERROR(VLOOKUP(D18,'Data Input (ROP Use Only)'!$D$1:$G$4,4,FALSE)),"",(VLOOKUP(D18,'Data Input (ROP Use Only)'!$D$1:$G$4,4,FALSE)))</f>
        <v/>
      </c>
      <c r="N18" s="5" t="str" cm="1">
        <f t="array" ref="N18">IFERROR((_xlfn.IFS(M18-L18&lt;=0,0,M18-L18&lt;=0,0,M18-L18&gt;=2,2,M18-L18&lt;3,M18-L18)),"")</f>
        <v/>
      </c>
      <c r="O18" s="5">
        <f>SUM(Table19[[#This Row],[Base Wage per hour as of December 31st, 2024
 (before applying any grants/enhancements)]:[GOF (SWB) + Hourly Historical Funding (if applicable)]],Table19[[#This Row],[Wage Enhancement (WEG) Eligibility Rate per hour]])</f>
        <v>0</v>
      </c>
      <c r="P18" s="5" t="str" cm="1">
        <f t="array" ref="P18">IFERROR((_xlfn.IFS(C18="NON-RECE",0,C18="Director-Approved",0,F18-O18&lt;=0,0,F18-O18&lt;=0,0,F18-O18&gt;=3,3,F18-O18&lt;3,F18-O18)),"")</f>
        <v/>
      </c>
      <c r="Q18" s="4" cm="1">
        <f t="array" ref="Q18">_xlfn.IFS(O18=0,0,O18&gt;=0,O18+P18)</f>
        <v>0</v>
      </c>
      <c r="R18" s="5" t="str">
        <f t="shared" si="0"/>
        <v/>
      </c>
      <c r="S18" s="4" cm="1">
        <f t="array" ref="S18">_xlfn.IFS(Q18=0,0,Q18&gt;=0,Q18+R18)</f>
        <v>0</v>
      </c>
      <c r="T1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 s="5">
        <f>MAX(Table19[[#This Row],[Staff Hourly Wage as of December 31st, 2024
 (inclusive of all grants/enhancements, do NOT include top-up)]],Table19[[#This Row],[Base Wage + PE + Historical + GOF + HA + WEG + Wage increase + Wage floor ]])</f>
        <v>0</v>
      </c>
      <c r="V18" s="4">
        <f>Table19[[#This Row],[Final 2025 Hourly Wage
(Higher of column H '[2024 wage'] and column S '[2025 wage'])]]*Table19[[#This Row],[Estimated program hours worked from Jan 1st to Dec 31st 2025]]</f>
        <v>0</v>
      </c>
      <c r="X18" s="35" t="str">
        <f>Table19[[#This Row],[Wage Enhancement (WEG) Eligibility Rate per hour]]</f>
        <v/>
      </c>
      <c r="Y18" s="42">
        <f>Table19[[#This Row],[Hourly Pay Equity (PE) (if applicable)]]+Table19[[#This Row],[GOF (SWB) + Hourly Historical Funding (if applicable)]]</f>
        <v>0</v>
      </c>
      <c r="Z18" s="36">
        <f>IFERROR(Table19[[#This Row],[2025 Wage Increase Rate]]+Table19[[#This Row],[2025 Wage Floor Rate]]+Table19[[#This Row],[Wage Stability]],0)</f>
        <v>0</v>
      </c>
    </row>
    <row r="19" spans="1:26" x14ac:dyDescent="0.55000000000000004">
      <c r="A19" s="11"/>
      <c r="B19" s="12"/>
      <c r="C19" s="12"/>
      <c r="D19" s="11"/>
      <c r="E19" s="32" t="str">
        <f>IF(ISERROR(VLOOKUP(D19,'Data Input (ROP Use Only)'!$D$1:$E$4,2,FALSE)),"",(VLOOKUP(D19,'Data Input (ROP Use Only)'!$D$1:$E$4,2,FALSE)))</f>
        <v/>
      </c>
      <c r="F19" s="32" t="str">
        <f>IF(ISERROR(VLOOKUP(D19,'Data Input (ROP Use Only)'!$D$1:$F$4,3,FALSE)),"",(VLOOKUP(D19,'Data Input (ROP Use Only)'!$D$1:$F$4,3,FALSE)))</f>
        <v/>
      </c>
      <c r="G19" s="9"/>
      <c r="H19" s="9"/>
      <c r="I19" s="10"/>
      <c r="J19" s="10"/>
      <c r="K19" s="10"/>
      <c r="L19" s="13">
        <f>SUM(Table19[[#This Row],[Base Wage per hour as of December 31st, 2024
 (before applying any grants/enhancements)]:[GOF (SWB) + Hourly Historical Funding (if applicable)]])</f>
        <v>0</v>
      </c>
      <c r="M19" s="7" t="str">
        <f>IF(ISERROR(VLOOKUP(D19,'Data Input (ROP Use Only)'!$D$1:$G$4,4,FALSE)),"",(VLOOKUP(D19,'Data Input (ROP Use Only)'!$D$1:$G$4,4,FALSE)))</f>
        <v/>
      </c>
      <c r="N19" s="5" t="str" cm="1">
        <f t="array" ref="N19">IFERROR((_xlfn.IFS(M19-L19&lt;=0,0,M19-L19&lt;=0,0,M19-L19&gt;=2,2,M19-L19&lt;3,M19-L19)),"")</f>
        <v/>
      </c>
      <c r="O19" s="5">
        <f>SUM(Table19[[#This Row],[Base Wage per hour as of December 31st, 2024
 (before applying any grants/enhancements)]:[GOF (SWB) + Hourly Historical Funding (if applicable)]],Table19[[#This Row],[Wage Enhancement (WEG) Eligibility Rate per hour]])</f>
        <v>0</v>
      </c>
      <c r="P19" s="5" t="str" cm="1">
        <f t="array" ref="P19">IFERROR((_xlfn.IFS(C19="NON-RECE",0,C19="Director-Approved",0,F19-O19&lt;=0,0,F19-O19&lt;=0,0,F19-O19&gt;=3,3,F19-O19&lt;3,F19-O19)),"")</f>
        <v/>
      </c>
      <c r="Q19" s="4" cm="1">
        <f t="array" ref="Q19">_xlfn.IFS(O19=0,0,O19&gt;=0,O19+P19)</f>
        <v>0</v>
      </c>
      <c r="R19" s="5" t="str">
        <f t="shared" si="0"/>
        <v/>
      </c>
      <c r="S19" s="4" cm="1">
        <f t="array" ref="S19">_xlfn.IFS(Q19=0,0,Q19&gt;=0,Q19+R19)</f>
        <v>0</v>
      </c>
      <c r="T1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 s="5">
        <f>MAX(Table19[[#This Row],[Staff Hourly Wage as of December 31st, 2024
 (inclusive of all grants/enhancements, do NOT include top-up)]],Table19[[#This Row],[Base Wage + PE + Historical + GOF + HA + WEG + Wage increase + Wage floor ]])</f>
        <v>0</v>
      </c>
      <c r="V19" s="4">
        <f>Table19[[#This Row],[Final 2025 Hourly Wage
(Higher of column H '[2024 wage'] and column S '[2025 wage'])]]*Table19[[#This Row],[Estimated program hours worked from Jan 1st to Dec 31st 2025]]</f>
        <v>0</v>
      </c>
      <c r="X19" s="35" t="str">
        <f>Table19[[#This Row],[Wage Enhancement (WEG) Eligibility Rate per hour]]</f>
        <v/>
      </c>
      <c r="Y19" s="42">
        <f>Table19[[#This Row],[Hourly Pay Equity (PE) (if applicable)]]+Table19[[#This Row],[GOF (SWB) + Hourly Historical Funding (if applicable)]]</f>
        <v>0</v>
      </c>
      <c r="Z19" s="36">
        <f>IFERROR(Table19[[#This Row],[2025 Wage Increase Rate]]+Table19[[#This Row],[2025 Wage Floor Rate]]+Table19[[#This Row],[Wage Stability]],0)</f>
        <v>0</v>
      </c>
    </row>
    <row r="20" spans="1:26" x14ac:dyDescent="0.55000000000000004">
      <c r="A20" s="11"/>
      <c r="B20" s="12"/>
      <c r="C20" s="12"/>
      <c r="D20" s="11"/>
      <c r="E20" s="32" t="str">
        <f>IF(ISERROR(VLOOKUP(D20,'Data Input (ROP Use Only)'!$D$1:$E$4,2,FALSE)),"",(VLOOKUP(D20,'Data Input (ROP Use Only)'!$D$1:$E$4,2,FALSE)))</f>
        <v/>
      </c>
      <c r="F20" s="32" t="str">
        <f>IF(ISERROR(VLOOKUP(D20,'Data Input (ROP Use Only)'!$D$1:$F$4,3,FALSE)),"",(VLOOKUP(D20,'Data Input (ROP Use Only)'!$D$1:$F$4,3,FALSE)))</f>
        <v/>
      </c>
      <c r="G20" s="9"/>
      <c r="H20" s="9"/>
      <c r="I20" s="10"/>
      <c r="J20" s="10"/>
      <c r="K20" s="10"/>
      <c r="L20" s="13">
        <f>SUM(Table19[[#This Row],[Base Wage per hour as of December 31st, 2024
 (before applying any grants/enhancements)]:[GOF (SWB) + Hourly Historical Funding (if applicable)]])</f>
        <v>0</v>
      </c>
      <c r="M20" s="7" t="str">
        <f>IF(ISERROR(VLOOKUP(D20,'Data Input (ROP Use Only)'!$D$1:$G$4,4,FALSE)),"",(VLOOKUP(D20,'Data Input (ROP Use Only)'!$D$1:$G$4,4,FALSE)))</f>
        <v/>
      </c>
      <c r="N20" s="5" t="str" cm="1">
        <f t="array" ref="N20">IFERROR((_xlfn.IFS(M20-L20&lt;=0,0,M20-L20&lt;=0,0,M20-L20&gt;=2,2,M20-L20&lt;3,M20-L20)),"")</f>
        <v/>
      </c>
      <c r="O20" s="5">
        <f>SUM(Table19[[#This Row],[Base Wage per hour as of December 31st, 2024
 (before applying any grants/enhancements)]:[GOF (SWB) + Hourly Historical Funding (if applicable)]],Table19[[#This Row],[Wage Enhancement (WEG) Eligibility Rate per hour]])</f>
        <v>0</v>
      </c>
      <c r="P20" s="5" t="str" cm="1">
        <f t="array" ref="P20">IFERROR((_xlfn.IFS(C20="NON-RECE",0,C20="Director-Approved",0,F20-O20&lt;=0,0,F20-O20&lt;=0,0,F20-O20&gt;=3,3,F20-O20&lt;3,F20-O20)),"")</f>
        <v/>
      </c>
      <c r="Q20" s="4" cm="1">
        <f t="array" ref="Q20">_xlfn.IFS(O20=0,0,O20&gt;=0,O20+P20)</f>
        <v>0</v>
      </c>
      <c r="R20" s="5" t="str">
        <f t="shared" si="0"/>
        <v/>
      </c>
      <c r="S20" s="4" cm="1">
        <f t="array" ref="S20">_xlfn.IFS(Q20=0,0,Q20&gt;=0,Q20+R20)</f>
        <v>0</v>
      </c>
      <c r="T2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 s="5">
        <f>MAX(Table19[[#This Row],[Staff Hourly Wage as of December 31st, 2024
 (inclusive of all grants/enhancements, do NOT include top-up)]],Table19[[#This Row],[Base Wage + PE + Historical + GOF + HA + WEG + Wage increase + Wage floor ]])</f>
        <v>0</v>
      </c>
      <c r="V20" s="4">
        <f>Table19[[#This Row],[Final 2025 Hourly Wage
(Higher of column H '[2024 wage'] and column S '[2025 wage'])]]*Table19[[#This Row],[Estimated program hours worked from Jan 1st to Dec 31st 2025]]</f>
        <v>0</v>
      </c>
      <c r="X20" s="35" t="str">
        <f>Table19[[#This Row],[Wage Enhancement (WEG) Eligibility Rate per hour]]</f>
        <v/>
      </c>
      <c r="Y20" s="42">
        <f>Table19[[#This Row],[Hourly Pay Equity (PE) (if applicable)]]+Table19[[#This Row],[GOF (SWB) + Hourly Historical Funding (if applicable)]]</f>
        <v>0</v>
      </c>
      <c r="Z20" s="36">
        <f>IFERROR(Table19[[#This Row],[2025 Wage Increase Rate]]+Table19[[#This Row],[2025 Wage Floor Rate]]+Table19[[#This Row],[Wage Stability]],0)</f>
        <v>0</v>
      </c>
    </row>
    <row r="21" spans="1:26" x14ac:dyDescent="0.55000000000000004">
      <c r="A21" s="11"/>
      <c r="B21" s="12"/>
      <c r="C21" s="12"/>
      <c r="D21" s="11"/>
      <c r="E21" s="32" t="str">
        <f>IF(ISERROR(VLOOKUP(D21,'Data Input (ROP Use Only)'!$D$1:$E$4,2,FALSE)),"",(VLOOKUP(D21,'Data Input (ROP Use Only)'!$D$1:$E$4,2,FALSE)))</f>
        <v/>
      </c>
      <c r="F21" s="32" t="str">
        <f>IF(ISERROR(VLOOKUP(D21,'Data Input (ROP Use Only)'!$D$1:$F$4,3,FALSE)),"",(VLOOKUP(D21,'Data Input (ROP Use Only)'!$D$1:$F$4,3,FALSE)))</f>
        <v/>
      </c>
      <c r="G21" s="9"/>
      <c r="H21" s="9"/>
      <c r="I21" s="10"/>
      <c r="J21" s="10"/>
      <c r="K21" s="10"/>
      <c r="L21" s="13">
        <f>SUM(Table19[[#This Row],[Base Wage per hour as of December 31st, 2024
 (before applying any grants/enhancements)]:[GOF (SWB) + Hourly Historical Funding (if applicable)]])</f>
        <v>0</v>
      </c>
      <c r="M21" s="7" t="str">
        <f>IF(ISERROR(VLOOKUP(D21,'Data Input (ROP Use Only)'!$D$1:$G$4,4,FALSE)),"",(VLOOKUP(D21,'Data Input (ROP Use Only)'!$D$1:$G$4,4,FALSE)))</f>
        <v/>
      </c>
      <c r="N21" s="5" t="str" cm="1">
        <f t="array" ref="N21">IFERROR((_xlfn.IFS(M21-L21&lt;=0,0,M21-L21&lt;=0,0,M21-L21&gt;=2,2,M21-L21&lt;3,M21-L21)),"")</f>
        <v/>
      </c>
      <c r="O21" s="5">
        <f>SUM(Table19[[#This Row],[Base Wage per hour as of December 31st, 2024
 (before applying any grants/enhancements)]:[GOF (SWB) + Hourly Historical Funding (if applicable)]],Table19[[#This Row],[Wage Enhancement (WEG) Eligibility Rate per hour]])</f>
        <v>0</v>
      </c>
      <c r="P21" s="5" t="str" cm="1">
        <f t="array" ref="P21">IFERROR((_xlfn.IFS(C21="NON-RECE",0,C21="Director-Approved",0,F21-O21&lt;=0,0,F21-O21&lt;=0,0,F21-O21&gt;=3,3,F21-O21&lt;3,F21-O21)),"")</f>
        <v/>
      </c>
      <c r="Q21" s="4" cm="1">
        <f t="array" ref="Q21">_xlfn.IFS(O21=0,0,O21&gt;=0,O21+P21)</f>
        <v>0</v>
      </c>
      <c r="R21" s="5" t="str">
        <f t="shared" si="0"/>
        <v/>
      </c>
      <c r="S21" s="4" cm="1">
        <f t="array" ref="S21">_xlfn.IFS(Q21=0,0,Q21&gt;=0,Q21+R21)</f>
        <v>0</v>
      </c>
      <c r="T2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 s="5">
        <f>MAX(Table19[[#This Row],[Staff Hourly Wage as of December 31st, 2024
 (inclusive of all grants/enhancements, do NOT include top-up)]],Table19[[#This Row],[Base Wage + PE + Historical + GOF + HA + WEG + Wage increase + Wage floor ]])</f>
        <v>0</v>
      </c>
      <c r="V21" s="4">
        <f>Table19[[#This Row],[Final 2025 Hourly Wage
(Higher of column H '[2024 wage'] and column S '[2025 wage'])]]*Table19[[#This Row],[Estimated program hours worked from Jan 1st to Dec 31st 2025]]</f>
        <v>0</v>
      </c>
      <c r="X21" s="35" t="str">
        <f>Table19[[#This Row],[Wage Enhancement (WEG) Eligibility Rate per hour]]</f>
        <v/>
      </c>
      <c r="Y21" s="42">
        <f>Table19[[#This Row],[Hourly Pay Equity (PE) (if applicable)]]+Table19[[#This Row],[GOF (SWB) + Hourly Historical Funding (if applicable)]]</f>
        <v>0</v>
      </c>
      <c r="Z21" s="36">
        <f>IFERROR(Table19[[#This Row],[2025 Wage Increase Rate]]+Table19[[#This Row],[2025 Wage Floor Rate]]+Table19[[#This Row],[Wage Stability]],0)</f>
        <v>0</v>
      </c>
    </row>
    <row r="22" spans="1:26" x14ac:dyDescent="0.55000000000000004">
      <c r="A22" s="11"/>
      <c r="B22" s="12"/>
      <c r="C22" s="12"/>
      <c r="D22" s="11"/>
      <c r="E22" s="32" t="str">
        <f>IF(ISERROR(VLOOKUP(D22,'Data Input (ROP Use Only)'!$D$1:$E$4,2,FALSE)),"",(VLOOKUP(D22,'Data Input (ROP Use Only)'!$D$1:$E$4,2,FALSE)))</f>
        <v/>
      </c>
      <c r="F22" s="32" t="str">
        <f>IF(ISERROR(VLOOKUP(D22,'Data Input (ROP Use Only)'!$D$1:$F$4,3,FALSE)),"",(VLOOKUP(D22,'Data Input (ROP Use Only)'!$D$1:$F$4,3,FALSE)))</f>
        <v/>
      </c>
      <c r="G22" s="9"/>
      <c r="H22" s="9"/>
      <c r="I22" s="10"/>
      <c r="J22" s="10"/>
      <c r="K22" s="10"/>
      <c r="L22" s="13">
        <f>SUM(Table19[[#This Row],[Base Wage per hour as of December 31st, 2024
 (before applying any grants/enhancements)]:[GOF (SWB) + Hourly Historical Funding (if applicable)]])</f>
        <v>0</v>
      </c>
      <c r="M22" s="7" t="str">
        <f>IF(ISERROR(VLOOKUP(D22,'Data Input (ROP Use Only)'!$D$1:$G$4,4,FALSE)),"",(VLOOKUP(D22,'Data Input (ROP Use Only)'!$D$1:$G$4,4,FALSE)))</f>
        <v/>
      </c>
      <c r="N22" s="5" t="str" cm="1">
        <f t="array" ref="N22">IFERROR((_xlfn.IFS(M22-L22&lt;=0,0,M22-L22&lt;=0,0,M22-L22&gt;=2,2,M22-L22&lt;3,M22-L22)),"")</f>
        <v/>
      </c>
      <c r="O22" s="5">
        <f>SUM(Table19[[#This Row],[Base Wage per hour as of December 31st, 2024
 (before applying any grants/enhancements)]:[GOF (SWB) + Hourly Historical Funding (if applicable)]],Table19[[#This Row],[Wage Enhancement (WEG) Eligibility Rate per hour]])</f>
        <v>0</v>
      </c>
      <c r="P22" s="5" t="str" cm="1">
        <f t="array" ref="P22">IFERROR((_xlfn.IFS(C22="NON-RECE",0,C22="Director-Approved",0,F22-O22&lt;=0,0,F22-O22&lt;=0,0,F22-O22&gt;=3,3,F22-O22&lt;3,F22-O22)),"")</f>
        <v/>
      </c>
      <c r="Q22" s="4" cm="1">
        <f t="array" ref="Q22">_xlfn.IFS(O22=0,0,O22&gt;=0,O22+P22)</f>
        <v>0</v>
      </c>
      <c r="R22" s="5" t="str">
        <f t="shared" si="0"/>
        <v/>
      </c>
      <c r="S22" s="4" cm="1">
        <f t="array" ref="S22">_xlfn.IFS(Q22=0,0,Q22&gt;=0,Q22+R22)</f>
        <v>0</v>
      </c>
      <c r="T2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 s="5">
        <f>MAX(Table19[[#This Row],[Staff Hourly Wage as of December 31st, 2024
 (inclusive of all grants/enhancements, do NOT include top-up)]],Table19[[#This Row],[Base Wage + PE + Historical + GOF + HA + WEG + Wage increase + Wage floor ]])</f>
        <v>0</v>
      </c>
      <c r="V22" s="4">
        <f>Table19[[#This Row],[Final 2025 Hourly Wage
(Higher of column H '[2024 wage'] and column S '[2025 wage'])]]*Table19[[#This Row],[Estimated program hours worked from Jan 1st to Dec 31st 2025]]</f>
        <v>0</v>
      </c>
      <c r="X22" s="35" t="str">
        <f>Table19[[#This Row],[Wage Enhancement (WEG) Eligibility Rate per hour]]</f>
        <v/>
      </c>
      <c r="Y22" s="42">
        <f>Table19[[#This Row],[Hourly Pay Equity (PE) (if applicable)]]+Table19[[#This Row],[GOF (SWB) + Hourly Historical Funding (if applicable)]]</f>
        <v>0</v>
      </c>
      <c r="Z22" s="36">
        <f>IFERROR(Table19[[#This Row],[2025 Wage Increase Rate]]+Table19[[#This Row],[2025 Wage Floor Rate]]+Table19[[#This Row],[Wage Stability]],0)</f>
        <v>0</v>
      </c>
    </row>
    <row r="23" spans="1:26" x14ac:dyDescent="0.55000000000000004">
      <c r="A23" s="11"/>
      <c r="B23" s="12"/>
      <c r="C23" s="12"/>
      <c r="D23" s="11"/>
      <c r="E23" s="32" t="str">
        <f>IF(ISERROR(VLOOKUP(D23,'Data Input (ROP Use Only)'!$D$1:$E$4,2,FALSE)),"",(VLOOKUP(D23,'Data Input (ROP Use Only)'!$D$1:$E$4,2,FALSE)))</f>
        <v/>
      </c>
      <c r="F23" s="32" t="str">
        <f>IF(ISERROR(VLOOKUP(D23,'Data Input (ROP Use Only)'!$D$1:$F$4,3,FALSE)),"",(VLOOKUP(D23,'Data Input (ROP Use Only)'!$D$1:$F$4,3,FALSE)))</f>
        <v/>
      </c>
      <c r="G23" s="9"/>
      <c r="H23" s="9"/>
      <c r="I23" s="10"/>
      <c r="J23" s="10"/>
      <c r="K23" s="10"/>
      <c r="L23" s="13">
        <f>SUM(Table19[[#This Row],[Base Wage per hour as of December 31st, 2024
 (before applying any grants/enhancements)]:[GOF (SWB) + Hourly Historical Funding (if applicable)]])</f>
        <v>0</v>
      </c>
      <c r="M23" s="7" t="str">
        <f>IF(ISERROR(VLOOKUP(D23,'Data Input (ROP Use Only)'!$D$1:$G$4,4,FALSE)),"",(VLOOKUP(D23,'Data Input (ROP Use Only)'!$D$1:$G$4,4,FALSE)))</f>
        <v/>
      </c>
      <c r="N23" s="5" t="str" cm="1">
        <f t="array" ref="N23">IFERROR((_xlfn.IFS(M23-L23&lt;=0,0,M23-L23&lt;=0,0,M23-L23&gt;=2,2,M23-L23&lt;3,M23-L23)),"")</f>
        <v/>
      </c>
      <c r="O23" s="5">
        <f>SUM(Table19[[#This Row],[Base Wage per hour as of December 31st, 2024
 (before applying any grants/enhancements)]:[GOF (SWB) + Hourly Historical Funding (if applicable)]],Table19[[#This Row],[Wage Enhancement (WEG) Eligibility Rate per hour]])</f>
        <v>0</v>
      </c>
      <c r="P23" s="5" t="str" cm="1">
        <f t="array" ref="P23">IFERROR((_xlfn.IFS(C23="NON-RECE",0,C23="Director-Approved",0,F23-O23&lt;=0,0,F23-O23&lt;=0,0,F23-O23&gt;=3,3,F23-O23&lt;3,F23-O23)),"")</f>
        <v/>
      </c>
      <c r="Q23" s="4" cm="1">
        <f t="array" ref="Q23">_xlfn.IFS(O23=0,0,O23&gt;=0,O23+P23)</f>
        <v>0</v>
      </c>
      <c r="R23" s="5" t="str">
        <f t="shared" si="0"/>
        <v/>
      </c>
      <c r="S23" s="4" cm="1">
        <f t="array" ref="S23">_xlfn.IFS(Q23=0,0,Q23&gt;=0,Q23+R23)</f>
        <v>0</v>
      </c>
      <c r="T2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 s="5">
        <f>MAX(Table19[[#This Row],[Staff Hourly Wage as of December 31st, 2024
 (inclusive of all grants/enhancements, do NOT include top-up)]],Table19[[#This Row],[Base Wage + PE + Historical + GOF + HA + WEG + Wage increase + Wage floor ]])</f>
        <v>0</v>
      </c>
      <c r="V23" s="4">
        <f>Table19[[#This Row],[Final 2025 Hourly Wage
(Higher of column H '[2024 wage'] and column S '[2025 wage'])]]*Table19[[#This Row],[Estimated program hours worked from Jan 1st to Dec 31st 2025]]</f>
        <v>0</v>
      </c>
      <c r="X23" s="35" t="str">
        <f>Table19[[#This Row],[Wage Enhancement (WEG) Eligibility Rate per hour]]</f>
        <v/>
      </c>
      <c r="Y23" s="42">
        <f>Table19[[#This Row],[Hourly Pay Equity (PE) (if applicable)]]+Table19[[#This Row],[GOF (SWB) + Hourly Historical Funding (if applicable)]]</f>
        <v>0</v>
      </c>
      <c r="Z23" s="36">
        <f>IFERROR(Table19[[#This Row],[2025 Wage Increase Rate]]+Table19[[#This Row],[2025 Wage Floor Rate]]+Table19[[#This Row],[Wage Stability]],0)</f>
        <v>0</v>
      </c>
    </row>
    <row r="24" spans="1:26" x14ac:dyDescent="0.55000000000000004">
      <c r="A24" s="11"/>
      <c r="B24" s="12"/>
      <c r="C24" s="12"/>
      <c r="D24" s="11"/>
      <c r="E24" s="32" t="str">
        <f>IF(ISERROR(VLOOKUP(D24,'Data Input (ROP Use Only)'!$D$1:$E$4,2,FALSE)),"",(VLOOKUP(D24,'Data Input (ROP Use Only)'!$D$1:$E$4,2,FALSE)))</f>
        <v/>
      </c>
      <c r="F24" s="32" t="str">
        <f>IF(ISERROR(VLOOKUP(D24,'Data Input (ROP Use Only)'!$D$1:$F$4,3,FALSE)),"",(VLOOKUP(D24,'Data Input (ROP Use Only)'!$D$1:$F$4,3,FALSE)))</f>
        <v/>
      </c>
      <c r="G24" s="9"/>
      <c r="H24" s="9"/>
      <c r="I24" s="10"/>
      <c r="J24" s="10"/>
      <c r="K24" s="10"/>
      <c r="L24" s="13">
        <f>SUM(Table19[[#This Row],[Base Wage per hour as of December 31st, 2024
 (before applying any grants/enhancements)]:[GOF (SWB) + Hourly Historical Funding (if applicable)]])</f>
        <v>0</v>
      </c>
      <c r="M24" s="7" t="str">
        <f>IF(ISERROR(VLOOKUP(D24,'Data Input (ROP Use Only)'!$D$1:$G$4,4,FALSE)),"",(VLOOKUP(D24,'Data Input (ROP Use Only)'!$D$1:$G$4,4,FALSE)))</f>
        <v/>
      </c>
      <c r="N24" s="5" t="str" cm="1">
        <f t="array" ref="N24">IFERROR((_xlfn.IFS(M24-L24&lt;=0,0,M24-L24&lt;=0,0,M24-L24&gt;=2,2,M24-L24&lt;3,M24-L24)),"")</f>
        <v/>
      </c>
      <c r="O24" s="5">
        <f>SUM(Table19[[#This Row],[Base Wage per hour as of December 31st, 2024
 (before applying any grants/enhancements)]:[GOF (SWB) + Hourly Historical Funding (if applicable)]],Table19[[#This Row],[Wage Enhancement (WEG) Eligibility Rate per hour]])</f>
        <v>0</v>
      </c>
      <c r="P24" s="5" t="str" cm="1">
        <f t="array" ref="P24">IFERROR((_xlfn.IFS(C24="NON-RECE",0,C24="Director-Approved",0,F24-O24&lt;=0,0,F24-O24&lt;=0,0,F24-O24&gt;=3,3,F24-O24&lt;3,F24-O24)),"")</f>
        <v/>
      </c>
      <c r="Q24" s="4" cm="1">
        <f t="array" ref="Q24">_xlfn.IFS(O24=0,0,O24&gt;=0,O24+P24)</f>
        <v>0</v>
      </c>
      <c r="R24" s="5" t="str">
        <f t="shared" si="0"/>
        <v/>
      </c>
      <c r="S24" s="4" cm="1">
        <f t="array" ref="S24">_xlfn.IFS(Q24=0,0,Q24&gt;=0,Q24+R24)</f>
        <v>0</v>
      </c>
      <c r="T2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 s="5">
        <f>MAX(Table19[[#This Row],[Staff Hourly Wage as of December 31st, 2024
 (inclusive of all grants/enhancements, do NOT include top-up)]],Table19[[#This Row],[Base Wage + PE + Historical + GOF + HA + WEG + Wage increase + Wage floor ]])</f>
        <v>0</v>
      </c>
      <c r="V24" s="4">
        <f>Table19[[#This Row],[Final 2025 Hourly Wage
(Higher of column H '[2024 wage'] and column S '[2025 wage'])]]*Table19[[#This Row],[Estimated program hours worked from Jan 1st to Dec 31st 2025]]</f>
        <v>0</v>
      </c>
      <c r="X24" s="35" t="str">
        <f>Table19[[#This Row],[Wage Enhancement (WEG) Eligibility Rate per hour]]</f>
        <v/>
      </c>
      <c r="Y24" s="42">
        <f>Table19[[#This Row],[Hourly Pay Equity (PE) (if applicable)]]+Table19[[#This Row],[GOF (SWB) + Hourly Historical Funding (if applicable)]]</f>
        <v>0</v>
      </c>
      <c r="Z24" s="36">
        <f>IFERROR(Table19[[#This Row],[2025 Wage Increase Rate]]+Table19[[#This Row],[2025 Wage Floor Rate]]+Table19[[#This Row],[Wage Stability]],0)</f>
        <v>0</v>
      </c>
    </row>
    <row r="25" spans="1:26" x14ac:dyDescent="0.55000000000000004">
      <c r="A25" s="11"/>
      <c r="B25" s="12"/>
      <c r="C25" s="12"/>
      <c r="D25" s="11"/>
      <c r="E25" s="32" t="str">
        <f>IF(ISERROR(VLOOKUP(D25,'Data Input (ROP Use Only)'!$D$1:$E$4,2,FALSE)),"",(VLOOKUP(D25,'Data Input (ROP Use Only)'!$D$1:$E$4,2,FALSE)))</f>
        <v/>
      </c>
      <c r="F25" s="32" t="str">
        <f>IF(ISERROR(VLOOKUP(D25,'Data Input (ROP Use Only)'!$D$1:$F$4,3,FALSE)),"",(VLOOKUP(D25,'Data Input (ROP Use Only)'!$D$1:$F$4,3,FALSE)))</f>
        <v/>
      </c>
      <c r="G25" s="9"/>
      <c r="H25" s="9"/>
      <c r="I25" s="10"/>
      <c r="J25" s="10"/>
      <c r="K25" s="10"/>
      <c r="L25" s="13">
        <f>SUM(Table19[[#This Row],[Base Wage per hour as of December 31st, 2024
 (before applying any grants/enhancements)]:[GOF (SWB) + Hourly Historical Funding (if applicable)]])</f>
        <v>0</v>
      </c>
      <c r="M25" s="7" t="str">
        <f>IF(ISERROR(VLOOKUP(D25,'Data Input (ROP Use Only)'!$D$1:$G$4,4,FALSE)),"",(VLOOKUP(D25,'Data Input (ROP Use Only)'!$D$1:$G$4,4,FALSE)))</f>
        <v/>
      </c>
      <c r="N25" s="5" t="str" cm="1">
        <f t="array" ref="N25">IFERROR((_xlfn.IFS(M25-L25&lt;=0,0,M25-L25&lt;=0,0,M25-L25&gt;=2,2,M25-L25&lt;3,M25-L25)),"")</f>
        <v/>
      </c>
      <c r="O25" s="5">
        <f>SUM(Table19[[#This Row],[Base Wage per hour as of December 31st, 2024
 (before applying any grants/enhancements)]:[GOF (SWB) + Hourly Historical Funding (if applicable)]],Table19[[#This Row],[Wage Enhancement (WEG) Eligibility Rate per hour]])</f>
        <v>0</v>
      </c>
      <c r="P25" s="5" t="str" cm="1">
        <f t="array" ref="P25">IFERROR((_xlfn.IFS(C25="NON-RECE",0,C25="Director-Approved",0,F25-O25&lt;=0,0,F25-O25&lt;=0,0,F25-O25&gt;=3,3,F25-O25&lt;3,F25-O25)),"")</f>
        <v/>
      </c>
      <c r="Q25" s="4" cm="1">
        <f t="array" ref="Q25">_xlfn.IFS(O25=0,0,O25&gt;=0,O25+P25)</f>
        <v>0</v>
      </c>
      <c r="R25" s="5" t="str">
        <f t="shared" si="0"/>
        <v/>
      </c>
      <c r="S25" s="4" cm="1">
        <f t="array" ref="S25">_xlfn.IFS(Q25=0,0,Q25&gt;=0,Q25+R25)</f>
        <v>0</v>
      </c>
      <c r="T2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 s="5">
        <f>MAX(Table19[[#This Row],[Staff Hourly Wage as of December 31st, 2024
 (inclusive of all grants/enhancements, do NOT include top-up)]],Table19[[#This Row],[Base Wage + PE + Historical + GOF + HA + WEG + Wage increase + Wage floor ]])</f>
        <v>0</v>
      </c>
      <c r="V25" s="4">
        <f>Table19[[#This Row],[Final 2025 Hourly Wage
(Higher of column H '[2024 wage'] and column S '[2025 wage'])]]*Table19[[#This Row],[Estimated program hours worked from Jan 1st to Dec 31st 2025]]</f>
        <v>0</v>
      </c>
      <c r="X25" s="35" t="str">
        <f>Table19[[#This Row],[Wage Enhancement (WEG) Eligibility Rate per hour]]</f>
        <v/>
      </c>
      <c r="Y25" s="42">
        <f>Table19[[#This Row],[Hourly Pay Equity (PE) (if applicable)]]+Table19[[#This Row],[GOF (SWB) + Hourly Historical Funding (if applicable)]]</f>
        <v>0</v>
      </c>
      <c r="Z25" s="36">
        <f>IFERROR(Table19[[#This Row],[2025 Wage Increase Rate]]+Table19[[#This Row],[2025 Wage Floor Rate]]+Table19[[#This Row],[Wage Stability]],0)</f>
        <v>0</v>
      </c>
    </row>
    <row r="26" spans="1:26" x14ac:dyDescent="0.55000000000000004">
      <c r="A26" s="11"/>
      <c r="B26" s="12"/>
      <c r="C26" s="12"/>
      <c r="D26" s="11"/>
      <c r="E26" s="32" t="str">
        <f>IF(ISERROR(VLOOKUP(D26,'Data Input (ROP Use Only)'!$D$1:$E$4,2,FALSE)),"",(VLOOKUP(D26,'Data Input (ROP Use Only)'!$D$1:$E$4,2,FALSE)))</f>
        <v/>
      </c>
      <c r="F26" s="32" t="str">
        <f>IF(ISERROR(VLOOKUP(D26,'Data Input (ROP Use Only)'!$D$1:$F$4,3,FALSE)),"",(VLOOKUP(D26,'Data Input (ROP Use Only)'!$D$1:$F$4,3,FALSE)))</f>
        <v/>
      </c>
      <c r="G26" s="9"/>
      <c r="H26" s="9"/>
      <c r="I26" s="10"/>
      <c r="J26" s="10"/>
      <c r="K26" s="10"/>
      <c r="L26" s="13">
        <f>SUM(Table19[[#This Row],[Base Wage per hour as of December 31st, 2024
 (before applying any grants/enhancements)]:[GOF (SWB) + Hourly Historical Funding (if applicable)]])</f>
        <v>0</v>
      </c>
      <c r="M26" s="7" t="str">
        <f>IF(ISERROR(VLOOKUP(D26,'Data Input (ROP Use Only)'!$D$1:$G$4,4,FALSE)),"",(VLOOKUP(D26,'Data Input (ROP Use Only)'!$D$1:$G$4,4,FALSE)))</f>
        <v/>
      </c>
      <c r="N26" s="5" t="str" cm="1">
        <f t="array" ref="N26">IFERROR((_xlfn.IFS(M26-L26&lt;=0,0,M26-L26&lt;=0,0,M26-L26&gt;=2,2,M26-L26&lt;3,M26-L26)),"")</f>
        <v/>
      </c>
      <c r="O26" s="5">
        <f>SUM(Table19[[#This Row],[Base Wage per hour as of December 31st, 2024
 (before applying any grants/enhancements)]:[GOF (SWB) + Hourly Historical Funding (if applicable)]],Table19[[#This Row],[Wage Enhancement (WEG) Eligibility Rate per hour]])</f>
        <v>0</v>
      </c>
      <c r="P26" s="5" t="str" cm="1">
        <f t="array" ref="P26">IFERROR((_xlfn.IFS(C26="NON-RECE",0,C26="Director-Approved",0,F26-O26&lt;=0,0,F26-O26&lt;=0,0,F26-O26&gt;=3,3,F26-O26&lt;3,F26-O26)),"")</f>
        <v/>
      </c>
      <c r="Q26" s="4" cm="1">
        <f t="array" ref="Q26">_xlfn.IFS(O26=0,0,O26&gt;=0,O26+P26)</f>
        <v>0</v>
      </c>
      <c r="R26" s="5" t="str">
        <f t="shared" si="0"/>
        <v/>
      </c>
      <c r="S26" s="4" cm="1">
        <f t="array" ref="S26">_xlfn.IFS(Q26=0,0,Q26&gt;=0,Q26+R26)</f>
        <v>0</v>
      </c>
      <c r="T2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 s="5">
        <f>MAX(Table19[[#This Row],[Staff Hourly Wage as of December 31st, 2024
 (inclusive of all grants/enhancements, do NOT include top-up)]],Table19[[#This Row],[Base Wage + PE + Historical + GOF + HA + WEG + Wage increase + Wage floor ]])</f>
        <v>0</v>
      </c>
      <c r="V26" s="4">
        <f>Table19[[#This Row],[Final 2025 Hourly Wage
(Higher of column H '[2024 wage'] and column S '[2025 wage'])]]*Table19[[#This Row],[Estimated program hours worked from Jan 1st to Dec 31st 2025]]</f>
        <v>0</v>
      </c>
      <c r="X26" s="35" t="str">
        <f>Table19[[#This Row],[Wage Enhancement (WEG) Eligibility Rate per hour]]</f>
        <v/>
      </c>
      <c r="Y26" s="42">
        <f>Table19[[#This Row],[Hourly Pay Equity (PE) (if applicable)]]+Table19[[#This Row],[GOF (SWB) + Hourly Historical Funding (if applicable)]]</f>
        <v>0</v>
      </c>
      <c r="Z26" s="36">
        <f>IFERROR(Table19[[#This Row],[2025 Wage Increase Rate]]+Table19[[#This Row],[2025 Wage Floor Rate]]+Table19[[#This Row],[Wage Stability]],0)</f>
        <v>0</v>
      </c>
    </row>
    <row r="27" spans="1:26" x14ac:dyDescent="0.55000000000000004">
      <c r="A27" s="11"/>
      <c r="B27" s="12"/>
      <c r="C27" s="12"/>
      <c r="D27" s="11"/>
      <c r="E27" s="32" t="str">
        <f>IF(ISERROR(VLOOKUP(D27,'Data Input (ROP Use Only)'!$D$1:$E$4,2,FALSE)),"",(VLOOKUP(D27,'Data Input (ROP Use Only)'!$D$1:$E$4,2,FALSE)))</f>
        <v/>
      </c>
      <c r="F27" s="32" t="str">
        <f>IF(ISERROR(VLOOKUP(D27,'Data Input (ROP Use Only)'!$D$1:$F$4,3,FALSE)),"",(VLOOKUP(D27,'Data Input (ROP Use Only)'!$D$1:$F$4,3,FALSE)))</f>
        <v/>
      </c>
      <c r="G27" s="9"/>
      <c r="H27" s="9"/>
      <c r="I27" s="10"/>
      <c r="J27" s="10"/>
      <c r="K27" s="10"/>
      <c r="L27" s="13">
        <f>SUM(Table19[[#This Row],[Base Wage per hour as of December 31st, 2024
 (before applying any grants/enhancements)]:[GOF (SWB) + Hourly Historical Funding (if applicable)]])</f>
        <v>0</v>
      </c>
      <c r="M27" s="7" t="str">
        <f>IF(ISERROR(VLOOKUP(D27,'Data Input (ROP Use Only)'!$D$1:$G$4,4,FALSE)),"",(VLOOKUP(D27,'Data Input (ROP Use Only)'!$D$1:$G$4,4,FALSE)))</f>
        <v/>
      </c>
      <c r="N27" s="5" t="str" cm="1">
        <f t="array" ref="N27">IFERROR((_xlfn.IFS(M27-L27&lt;=0,0,M27-L27&lt;=0,0,M27-L27&gt;=2,2,M27-L27&lt;3,M27-L27)),"")</f>
        <v/>
      </c>
      <c r="O27" s="5">
        <f>SUM(Table19[[#This Row],[Base Wage per hour as of December 31st, 2024
 (before applying any grants/enhancements)]:[GOF (SWB) + Hourly Historical Funding (if applicable)]],Table19[[#This Row],[Wage Enhancement (WEG) Eligibility Rate per hour]])</f>
        <v>0</v>
      </c>
      <c r="P27" s="5" t="str" cm="1">
        <f t="array" ref="P27">IFERROR((_xlfn.IFS(C27="NON-RECE",0,C27="Director-Approved",0,F27-O27&lt;=0,0,F27-O27&lt;=0,0,F27-O27&gt;=3,3,F27-O27&lt;3,F27-O27)),"")</f>
        <v/>
      </c>
      <c r="Q27" s="4" cm="1">
        <f t="array" ref="Q27">_xlfn.IFS(O27=0,0,O27&gt;=0,O27+P27)</f>
        <v>0</v>
      </c>
      <c r="R27" s="5" t="str">
        <f t="shared" si="0"/>
        <v/>
      </c>
      <c r="S27" s="4" cm="1">
        <f t="array" ref="S27">_xlfn.IFS(Q27=0,0,Q27&gt;=0,Q27+R27)</f>
        <v>0</v>
      </c>
      <c r="T2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 s="5">
        <f>MAX(Table19[[#This Row],[Staff Hourly Wage as of December 31st, 2024
 (inclusive of all grants/enhancements, do NOT include top-up)]],Table19[[#This Row],[Base Wage + PE + Historical + GOF + HA + WEG + Wage increase + Wage floor ]])</f>
        <v>0</v>
      </c>
      <c r="V27" s="4">
        <f>Table19[[#This Row],[Final 2025 Hourly Wage
(Higher of column H '[2024 wage'] and column S '[2025 wage'])]]*Table19[[#This Row],[Estimated program hours worked from Jan 1st to Dec 31st 2025]]</f>
        <v>0</v>
      </c>
      <c r="X27" s="35" t="str">
        <f>Table19[[#This Row],[Wage Enhancement (WEG) Eligibility Rate per hour]]</f>
        <v/>
      </c>
      <c r="Y27" s="42">
        <f>Table19[[#This Row],[Hourly Pay Equity (PE) (if applicable)]]+Table19[[#This Row],[GOF (SWB) + Hourly Historical Funding (if applicable)]]</f>
        <v>0</v>
      </c>
      <c r="Z27" s="36">
        <f>IFERROR(Table19[[#This Row],[2025 Wage Increase Rate]]+Table19[[#This Row],[2025 Wage Floor Rate]]+Table19[[#This Row],[Wage Stability]],0)</f>
        <v>0</v>
      </c>
    </row>
    <row r="28" spans="1:26" x14ac:dyDescent="0.55000000000000004">
      <c r="A28" s="11"/>
      <c r="B28" s="12"/>
      <c r="C28" s="12"/>
      <c r="D28" s="11"/>
      <c r="E28" s="32" t="str">
        <f>IF(ISERROR(VLOOKUP(D28,'Data Input (ROP Use Only)'!$D$1:$E$4,2,FALSE)),"",(VLOOKUP(D28,'Data Input (ROP Use Only)'!$D$1:$E$4,2,FALSE)))</f>
        <v/>
      </c>
      <c r="F28" s="32" t="str">
        <f>IF(ISERROR(VLOOKUP(D28,'Data Input (ROP Use Only)'!$D$1:$F$4,3,FALSE)),"",(VLOOKUP(D28,'Data Input (ROP Use Only)'!$D$1:$F$4,3,FALSE)))</f>
        <v/>
      </c>
      <c r="G28" s="9"/>
      <c r="H28" s="9"/>
      <c r="I28" s="10"/>
      <c r="J28" s="10"/>
      <c r="K28" s="10"/>
      <c r="L28" s="13">
        <f>SUM(Table19[[#This Row],[Base Wage per hour as of December 31st, 2024
 (before applying any grants/enhancements)]:[GOF (SWB) + Hourly Historical Funding (if applicable)]])</f>
        <v>0</v>
      </c>
      <c r="M28" s="7" t="str">
        <f>IF(ISERROR(VLOOKUP(D28,'Data Input (ROP Use Only)'!$D$1:$G$4,4,FALSE)),"",(VLOOKUP(D28,'Data Input (ROP Use Only)'!$D$1:$G$4,4,FALSE)))</f>
        <v/>
      </c>
      <c r="N28" s="5" t="str" cm="1">
        <f t="array" ref="N28">IFERROR((_xlfn.IFS(M28-L28&lt;=0,0,M28-L28&lt;=0,0,M28-L28&gt;=2,2,M28-L28&lt;3,M28-L28)),"")</f>
        <v/>
      </c>
      <c r="O28" s="5">
        <f>SUM(Table19[[#This Row],[Base Wage per hour as of December 31st, 2024
 (before applying any grants/enhancements)]:[GOF (SWB) + Hourly Historical Funding (if applicable)]],Table19[[#This Row],[Wage Enhancement (WEG) Eligibility Rate per hour]])</f>
        <v>0</v>
      </c>
      <c r="P28" s="5" t="str" cm="1">
        <f t="array" ref="P28">IFERROR((_xlfn.IFS(C28="NON-RECE",0,C28="Director-Approved",0,F28-O28&lt;=0,0,F28-O28&lt;=0,0,F28-O28&gt;=3,3,F28-O28&lt;3,F28-O28)),"")</f>
        <v/>
      </c>
      <c r="Q28" s="4" cm="1">
        <f t="array" ref="Q28">_xlfn.IFS(O28=0,0,O28&gt;=0,O28+P28)</f>
        <v>0</v>
      </c>
      <c r="R28" s="5" t="str">
        <f t="shared" si="0"/>
        <v/>
      </c>
      <c r="S28" s="4" cm="1">
        <f t="array" ref="S28">_xlfn.IFS(Q28=0,0,Q28&gt;=0,Q28+R28)</f>
        <v>0</v>
      </c>
      <c r="T2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 s="5">
        <f>MAX(Table19[[#This Row],[Staff Hourly Wage as of December 31st, 2024
 (inclusive of all grants/enhancements, do NOT include top-up)]],Table19[[#This Row],[Base Wage + PE + Historical + GOF + HA + WEG + Wage increase + Wage floor ]])</f>
        <v>0</v>
      </c>
      <c r="V28" s="4">
        <f>Table19[[#This Row],[Final 2025 Hourly Wage
(Higher of column H '[2024 wage'] and column S '[2025 wage'])]]*Table19[[#This Row],[Estimated program hours worked from Jan 1st to Dec 31st 2025]]</f>
        <v>0</v>
      </c>
      <c r="X28" s="35" t="str">
        <f>Table19[[#This Row],[Wage Enhancement (WEG) Eligibility Rate per hour]]</f>
        <v/>
      </c>
      <c r="Y28" s="42">
        <f>Table19[[#This Row],[Hourly Pay Equity (PE) (if applicable)]]+Table19[[#This Row],[GOF (SWB) + Hourly Historical Funding (if applicable)]]</f>
        <v>0</v>
      </c>
      <c r="Z28" s="36">
        <f>IFERROR(Table19[[#This Row],[2025 Wage Increase Rate]]+Table19[[#This Row],[2025 Wage Floor Rate]]+Table19[[#This Row],[Wage Stability]],0)</f>
        <v>0</v>
      </c>
    </row>
    <row r="29" spans="1:26" x14ac:dyDescent="0.55000000000000004">
      <c r="A29" s="11"/>
      <c r="B29" s="12"/>
      <c r="C29" s="12"/>
      <c r="D29" s="11"/>
      <c r="E29" s="32" t="str">
        <f>IF(ISERROR(VLOOKUP(D29,'Data Input (ROP Use Only)'!$D$1:$E$4,2,FALSE)),"",(VLOOKUP(D29,'Data Input (ROP Use Only)'!$D$1:$E$4,2,FALSE)))</f>
        <v/>
      </c>
      <c r="F29" s="32" t="str">
        <f>IF(ISERROR(VLOOKUP(D29,'Data Input (ROP Use Only)'!$D$1:$F$4,3,FALSE)),"",(VLOOKUP(D29,'Data Input (ROP Use Only)'!$D$1:$F$4,3,FALSE)))</f>
        <v/>
      </c>
      <c r="G29" s="9"/>
      <c r="H29" s="9"/>
      <c r="I29" s="10"/>
      <c r="J29" s="10"/>
      <c r="K29" s="10"/>
      <c r="L29" s="13">
        <f>SUM(Table19[[#This Row],[Base Wage per hour as of December 31st, 2024
 (before applying any grants/enhancements)]:[GOF (SWB) + Hourly Historical Funding (if applicable)]])</f>
        <v>0</v>
      </c>
      <c r="M29" s="7" t="str">
        <f>IF(ISERROR(VLOOKUP(D29,'Data Input (ROP Use Only)'!$D$1:$G$4,4,FALSE)),"",(VLOOKUP(D29,'Data Input (ROP Use Only)'!$D$1:$G$4,4,FALSE)))</f>
        <v/>
      </c>
      <c r="N29" s="5" t="str" cm="1">
        <f t="array" ref="N29">IFERROR((_xlfn.IFS(M29-L29&lt;=0,0,M29-L29&lt;=0,0,M29-L29&gt;=2,2,M29-L29&lt;3,M29-L29)),"")</f>
        <v/>
      </c>
      <c r="O29" s="5">
        <f>SUM(Table19[[#This Row],[Base Wage per hour as of December 31st, 2024
 (before applying any grants/enhancements)]:[GOF (SWB) + Hourly Historical Funding (if applicable)]],Table19[[#This Row],[Wage Enhancement (WEG) Eligibility Rate per hour]])</f>
        <v>0</v>
      </c>
      <c r="P29" s="5" t="str" cm="1">
        <f t="array" ref="P29">IFERROR((_xlfn.IFS(C29="NON-RECE",0,C29="Director-Approved",0,F29-O29&lt;=0,0,F29-O29&lt;=0,0,F29-O29&gt;=3,3,F29-O29&lt;3,F29-O29)),"")</f>
        <v/>
      </c>
      <c r="Q29" s="4" cm="1">
        <f t="array" ref="Q29">_xlfn.IFS(O29=0,0,O29&gt;=0,O29+P29)</f>
        <v>0</v>
      </c>
      <c r="R29" s="5" t="str">
        <f t="shared" si="0"/>
        <v/>
      </c>
      <c r="S29" s="4" cm="1">
        <f t="array" ref="S29">_xlfn.IFS(Q29=0,0,Q29&gt;=0,Q29+R29)</f>
        <v>0</v>
      </c>
      <c r="T2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 s="5">
        <f>MAX(Table19[[#This Row],[Staff Hourly Wage as of December 31st, 2024
 (inclusive of all grants/enhancements, do NOT include top-up)]],Table19[[#This Row],[Base Wage + PE + Historical + GOF + HA + WEG + Wage increase + Wage floor ]])</f>
        <v>0</v>
      </c>
      <c r="V29" s="4">
        <f>Table19[[#This Row],[Final 2025 Hourly Wage
(Higher of column H '[2024 wage'] and column S '[2025 wage'])]]*Table19[[#This Row],[Estimated program hours worked from Jan 1st to Dec 31st 2025]]</f>
        <v>0</v>
      </c>
      <c r="X29" s="35" t="str">
        <f>Table19[[#This Row],[Wage Enhancement (WEG) Eligibility Rate per hour]]</f>
        <v/>
      </c>
      <c r="Y29" s="42">
        <f>Table19[[#This Row],[Hourly Pay Equity (PE) (if applicable)]]+Table19[[#This Row],[GOF (SWB) + Hourly Historical Funding (if applicable)]]</f>
        <v>0</v>
      </c>
      <c r="Z29" s="36">
        <f>IFERROR(Table19[[#This Row],[2025 Wage Increase Rate]]+Table19[[#This Row],[2025 Wage Floor Rate]]+Table19[[#This Row],[Wage Stability]],0)</f>
        <v>0</v>
      </c>
    </row>
    <row r="30" spans="1:26" x14ac:dyDescent="0.55000000000000004">
      <c r="A30" s="11"/>
      <c r="B30" s="12"/>
      <c r="C30" s="12"/>
      <c r="D30" s="11"/>
      <c r="E30" s="32" t="str">
        <f>IF(ISERROR(VLOOKUP(D30,'Data Input (ROP Use Only)'!$D$1:$E$4,2,FALSE)),"",(VLOOKUP(D30,'Data Input (ROP Use Only)'!$D$1:$E$4,2,FALSE)))</f>
        <v/>
      </c>
      <c r="F30" s="32" t="str">
        <f>IF(ISERROR(VLOOKUP(D30,'Data Input (ROP Use Only)'!$D$1:$F$4,3,FALSE)),"",(VLOOKUP(D30,'Data Input (ROP Use Only)'!$D$1:$F$4,3,FALSE)))</f>
        <v/>
      </c>
      <c r="G30" s="9"/>
      <c r="H30" s="9"/>
      <c r="I30" s="10"/>
      <c r="J30" s="10"/>
      <c r="K30" s="10"/>
      <c r="L30" s="13">
        <f>SUM(Table19[[#This Row],[Base Wage per hour as of December 31st, 2024
 (before applying any grants/enhancements)]:[GOF (SWB) + Hourly Historical Funding (if applicable)]])</f>
        <v>0</v>
      </c>
      <c r="M30" s="7" t="str">
        <f>IF(ISERROR(VLOOKUP(D30,'Data Input (ROP Use Only)'!$D$1:$G$4,4,FALSE)),"",(VLOOKUP(D30,'Data Input (ROP Use Only)'!$D$1:$G$4,4,FALSE)))</f>
        <v/>
      </c>
      <c r="N30" s="5" t="str" cm="1">
        <f t="array" ref="N30">IFERROR((_xlfn.IFS(M30-L30&lt;=0,0,M30-L30&lt;=0,0,M30-L30&gt;=2,2,M30-L30&lt;3,M30-L30)),"")</f>
        <v/>
      </c>
      <c r="O30" s="5">
        <f>SUM(Table19[[#This Row],[Base Wage per hour as of December 31st, 2024
 (before applying any grants/enhancements)]:[GOF (SWB) + Hourly Historical Funding (if applicable)]],Table19[[#This Row],[Wage Enhancement (WEG) Eligibility Rate per hour]])</f>
        <v>0</v>
      </c>
      <c r="P30" s="5" t="str" cm="1">
        <f t="array" ref="P30">IFERROR((_xlfn.IFS(C30="NON-RECE",0,C30="Director-Approved",0,F30-O30&lt;=0,0,F30-O30&lt;=0,0,F30-O30&gt;=3,3,F30-O30&lt;3,F30-O30)),"")</f>
        <v/>
      </c>
      <c r="Q30" s="4" cm="1">
        <f t="array" ref="Q30">_xlfn.IFS(O30=0,0,O30&gt;=0,O30+P30)</f>
        <v>0</v>
      </c>
      <c r="R30" s="5" t="str">
        <f t="shared" si="0"/>
        <v/>
      </c>
      <c r="S30" s="4" cm="1">
        <f t="array" ref="S30">_xlfn.IFS(Q30=0,0,Q30&gt;=0,Q30+R30)</f>
        <v>0</v>
      </c>
      <c r="T3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 s="5">
        <f>MAX(Table19[[#This Row],[Staff Hourly Wage as of December 31st, 2024
 (inclusive of all grants/enhancements, do NOT include top-up)]],Table19[[#This Row],[Base Wage + PE + Historical + GOF + HA + WEG + Wage increase + Wage floor ]])</f>
        <v>0</v>
      </c>
      <c r="V30" s="4">
        <f>Table19[[#This Row],[Final 2025 Hourly Wage
(Higher of column H '[2024 wage'] and column S '[2025 wage'])]]*Table19[[#This Row],[Estimated program hours worked from Jan 1st to Dec 31st 2025]]</f>
        <v>0</v>
      </c>
      <c r="X30" s="35" t="str">
        <f>Table19[[#This Row],[Wage Enhancement (WEG) Eligibility Rate per hour]]</f>
        <v/>
      </c>
      <c r="Y30" s="42">
        <f>Table19[[#This Row],[Hourly Pay Equity (PE) (if applicable)]]+Table19[[#This Row],[GOF (SWB) + Hourly Historical Funding (if applicable)]]</f>
        <v>0</v>
      </c>
      <c r="Z30" s="36">
        <f>IFERROR(Table19[[#This Row],[2025 Wage Increase Rate]]+Table19[[#This Row],[2025 Wage Floor Rate]]+Table19[[#This Row],[Wage Stability]],0)</f>
        <v>0</v>
      </c>
    </row>
    <row r="31" spans="1:26" x14ac:dyDescent="0.55000000000000004">
      <c r="A31" s="11"/>
      <c r="B31" s="12"/>
      <c r="C31" s="12"/>
      <c r="D31" s="11"/>
      <c r="E31" s="32" t="str">
        <f>IF(ISERROR(VLOOKUP(D31,'Data Input (ROP Use Only)'!$D$1:$E$4,2,FALSE)),"",(VLOOKUP(D31,'Data Input (ROP Use Only)'!$D$1:$E$4,2,FALSE)))</f>
        <v/>
      </c>
      <c r="F31" s="32" t="str">
        <f>IF(ISERROR(VLOOKUP(D31,'Data Input (ROP Use Only)'!$D$1:$F$4,3,FALSE)),"",(VLOOKUP(D31,'Data Input (ROP Use Only)'!$D$1:$F$4,3,FALSE)))</f>
        <v/>
      </c>
      <c r="G31" s="9"/>
      <c r="H31" s="9"/>
      <c r="I31" s="10"/>
      <c r="J31" s="10"/>
      <c r="K31" s="10"/>
      <c r="L31" s="13">
        <f>SUM(Table19[[#This Row],[Base Wage per hour as of December 31st, 2024
 (before applying any grants/enhancements)]:[GOF (SWB) + Hourly Historical Funding (if applicable)]])</f>
        <v>0</v>
      </c>
      <c r="M31" s="7" t="str">
        <f>IF(ISERROR(VLOOKUP(D31,'Data Input (ROP Use Only)'!$D$1:$G$4,4,FALSE)),"",(VLOOKUP(D31,'Data Input (ROP Use Only)'!$D$1:$G$4,4,FALSE)))</f>
        <v/>
      </c>
      <c r="N31" s="5" t="str" cm="1">
        <f t="array" ref="N31">IFERROR((_xlfn.IFS(M31-L31&lt;=0,0,M31-L31&lt;=0,0,M31-L31&gt;=2,2,M31-L31&lt;3,M31-L31)),"")</f>
        <v/>
      </c>
      <c r="O31" s="5">
        <f>SUM(Table19[[#This Row],[Base Wage per hour as of December 31st, 2024
 (before applying any grants/enhancements)]:[GOF (SWB) + Hourly Historical Funding (if applicable)]],Table19[[#This Row],[Wage Enhancement (WEG) Eligibility Rate per hour]])</f>
        <v>0</v>
      </c>
      <c r="P31" s="5" t="str" cm="1">
        <f t="array" ref="P31">IFERROR((_xlfn.IFS(C31="NON-RECE",0,C31="Director-Approved",0,F31-O31&lt;=0,0,F31-O31&lt;=0,0,F31-O31&gt;=3,3,F31-O31&lt;3,F31-O31)),"")</f>
        <v/>
      </c>
      <c r="Q31" s="4" cm="1">
        <f t="array" ref="Q31">_xlfn.IFS(O31=0,0,O31&gt;=0,O31+P31)</f>
        <v>0</v>
      </c>
      <c r="R31" s="5" t="str">
        <f t="shared" si="0"/>
        <v/>
      </c>
      <c r="S31" s="4" cm="1">
        <f t="array" ref="S31">_xlfn.IFS(Q31=0,0,Q31&gt;=0,Q31+R31)</f>
        <v>0</v>
      </c>
      <c r="T3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 s="5">
        <f>MAX(Table19[[#This Row],[Staff Hourly Wage as of December 31st, 2024
 (inclusive of all grants/enhancements, do NOT include top-up)]],Table19[[#This Row],[Base Wage + PE + Historical + GOF + HA + WEG + Wage increase + Wage floor ]])</f>
        <v>0</v>
      </c>
      <c r="V31" s="4">
        <f>Table19[[#This Row],[Final 2025 Hourly Wage
(Higher of column H '[2024 wage'] and column S '[2025 wage'])]]*Table19[[#This Row],[Estimated program hours worked from Jan 1st to Dec 31st 2025]]</f>
        <v>0</v>
      </c>
      <c r="X31" s="35" t="str">
        <f>Table19[[#This Row],[Wage Enhancement (WEG) Eligibility Rate per hour]]</f>
        <v/>
      </c>
      <c r="Y31" s="42">
        <f>Table19[[#This Row],[Hourly Pay Equity (PE) (if applicable)]]+Table19[[#This Row],[GOF (SWB) + Hourly Historical Funding (if applicable)]]</f>
        <v>0</v>
      </c>
      <c r="Z31" s="36">
        <f>IFERROR(Table19[[#This Row],[2025 Wage Increase Rate]]+Table19[[#This Row],[2025 Wage Floor Rate]]+Table19[[#This Row],[Wage Stability]],0)</f>
        <v>0</v>
      </c>
    </row>
    <row r="32" spans="1:26" x14ac:dyDescent="0.55000000000000004">
      <c r="A32" s="11"/>
      <c r="B32" s="12"/>
      <c r="C32" s="12"/>
      <c r="D32" s="11"/>
      <c r="E32" s="32" t="str">
        <f>IF(ISERROR(VLOOKUP(D32,'Data Input (ROP Use Only)'!$D$1:$E$4,2,FALSE)),"",(VLOOKUP(D32,'Data Input (ROP Use Only)'!$D$1:$E$4,2,FALSE)))</f>
        <v/>
      </c>
      <c r="F32" s="32" t="str">
        <f>IF(ISERROR(VLOOKUP(D32,'Data Input (ROP Use Only)'!$D$1:$F$4,3,FALSE)),"",(VLOOKUP(D32,'Data Input (ROP Use Only)'!$D$1:$F$4,3,FALSE)))</f>
        <v/>
      </c>
      <c r="G32" s="9"/>
      <c r="H32" s="9"/>
      <c r="I32" s="10"/>
      <c r="J32" s="10"/>
      <c r="K32" s="10"/>
      <c r="L32" s="13">
        <f>SUM(Table19[[#This Row],[Base Wage per hour as of December 31st, 2024
 (before applying any grants/enhancements)]:[GOF (SWB) + Hourly Historical Funding (if applicable)]])</f>
        <v>0</v>
      </c>
      <c r="M32" s="7" t="str">
        <f>IF(ISERROR(VLOOKUP(D32,'Data Input (ROP Use Only)'!$D$1:$G$4,4,FALSE)),"",(VLOOKUP(D32,'Data Input (ROP Use Only)'!$D$1:$G$4,4,FALSE)))</f>
        <v/>
      </c>
      <c r="N32" s="5" t="str" cm="1">
        <f t="array" ref="N32">IFERROR((_xlfn.IFS(M32-L32&lt;=0,0,M32-L32&lt;=0,0,M32-L32&gt;=2,2,M32-L32&lt;3,M32-L32)),"")</f>
        <v/>
      </c>
      <c r="O32" s="5">
        <f>SUM(Table19[[#This Row],[Base Wage per hour as of December 31st, 2024
 (before applying any grants/enhancements)]:[GOF (SWB) + Hourly Historical Funding (if applicable)]],Table19[[#This Row],[Wage Enhancement (WEG) Eligibility Rate per hour]])</f>
        <v>0</v>
      </c>
      <c r="P32" s="5" t="str" cm="1">
        <f t="array" ref="P32">IFERROR((_xlfn.IFS(C32="NON-RECE",0,C32="Director-Approved",0,F32-O32&lt;=0,0,F32-O32&lt;=0,0,F32-O32&gt;=3,3,F32-O32&lt;3,F32-O32)),"")</f>
        <v/>
      </c>
      <c r="Q32" s="4" cm="1">
        <f t="array" ref="Q32">_xlfn.IFS(O32=0,0,O32&gt;=0,O32+P32)</f>
        <v>0</v>
      </c>
      <c r="R32" s="5" t="str">
        <f t="shared" si="0"/>
        <v/>
      </c>
      <c r="S32" s="4" cm="1">
        <f t="array" ref="S32">_xlfn.IFS(Q32=0,0,Q32&gt;=0,Q32+R32)</f>
        <v>0</v>
      </c>
      <c r="T3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 s="5">
        <f>MAX(Table19[[#This Row],[Staff Hourly Wage as of December 31st, 2024
 (inclusive of all grants/enhancements, do NOT include top-up)]],Table19[[#This Row],[Base Wage + PE + Historical + GOF + HA + WEG + Wage increase + Wage floor ]])</f>
        <v>0</v>
      </c>
      <c r="V32" s="4">
        <f>Table19[[#This Row],[Final 2025 Hourly Wage
(Higher of column H '[2024 wage'] and column S '[2025 wage'])]]*Table19[[#This Row],[Estimated program hours worked from Jan 1st to Dec 31st 2025]]</f>
        <v>0</v>
      </c>
      <c r="X32" s="35" t="str">
        <f>Table19[[#This Row],[Wage Enhancement (WEG) Eligibility Rate per hour]]</f>
        <v/>
      </c>
      <c r="Y32" s="42">
        <f>Table19[[#This Row],[Hourly Pay Equity (PE) (if applicable)]]+Table19[[#This Row],[GOF (SWB) + Hourly Historical Funding (if applicable)]]</f>
        <v>0</v>
      </c>
      <c r="Z32" s="36">
        <f>IFERROR(Table19[[#This Row],[2025 Wage Increase Rate]]+Table19[[#This Row],[2025 Wage Floor Rate]]+Table19[[#This Row],[Wage Stability]],0)</f>
        <v>0</v>
      </c>
    </row>
    <row r="33" spans="1:26" x14ac:dyDescent="0.55000000000000004">
      <c r="A33" s="11"/>
      <c r="B33" s="12"/>
      <c r="C33" s="12"/>
      <c r="D33" s="11"/>
      <c r="E33" s="32" t="str">
        <f>IF(ISERROR(VLOOKUP(D33,'Data Input (ROP Use Only)'!$D$1:$E$4,2,FALSE)),"",(VLOOKUP(D33,'Data Input (ROP Use Only)'!$D$1:$E$4,2,FALSE)))</f>
        <v/>
      </c>
      <c r="F33" s="32" t="str">
        <f>IF(ISERROR(VLOOKUP(D33,'Data Input (ROP Use Only)'!$D$1:$F$4,3,FALSE)),"",(VLOOKUP(D33,'Data Input (ROP Use Only)'!$D$1:$F$4,3,FALSE)))</f>
        <v/>
      </c>
      <c r="G33" s="9"/>
      <c r="H33" s="9"/>
      <c r="I33" s="10"/>
      <c r="J33" s="10"/>
      <c r="K33" s="10"/>
      <c r="L33" s="13">
        <f>SUM(Table19[[#This Row],[Base Wage per hour as of December 31st, 2024
 (before applying any grants/enhancements)]:[GOF (SWB) + Hourly Historical Funding (if applicable)]])</f>
        <v>0</v>
      </c>
      <c r="M33" s="7" t="str">
        <f>IF(ISERROR(VLOOKUP(D33,'Data Input (ROP Use Only)'!$D$1:$G$4,4,FALSE)),"",(VLOOKUP(D33,'Data Input (ROP Use Only)'!$D$1:$G$4,4,FALSE)))</f>
        <v/>
      </c>
      <c r="N33" s="5" t="str" cm="1">
        <f t="array" ref="N33">IFERROR((_xlfn.IFS(M33-L33&lt;=0,0,M33-L33&lt;=0,0,M33-L33&gt;=2,2,M33-L33&lt;3,M33-L33)),"")</f>
        <v/>
      </c>
      <c r="O33" s="5">
        <f>SUM(Table19[[#This Row],[Base Wage per hour as of December 31st, 2024
 (before applying any grants/enhancements)]:[GOF (SWB) + Hourly Historical Funding (if applicable)]],Table19[[#This Row],[Wage Enhancement (WEG) Eligibility Rate per hour]])</f>
        <v>0</v>
      </c>
      <c r="P33" s="5" t="str" cm="1">
        <f t="array" ref="P33">IFERROR((_xlfn.IFS(C33="NON-RECE",0,C33="Director-Approved",0,F33-O33&lt;=0,0,F33-O33&lt;=0,0,F33-O33&gt;=3,3,F33-O33&lt;3,F33-O33)),"")</f>
        <v/>
      </c>
      <c r="Q33" s="4" cm="1">
        <f t="array" ref="Q33">_xlfn.IFS(O33=0,0,O33&gt;=0,O33+P33)</f>
        <v>0</v>
      </c>
      <c r="R33" s="5" t="str">
        <f t="shared" si="0"/>
        <v/>
      </c>
      <c r="S33" s="4" cm="1">
        <f t="array" ref="S33">_xlfn.IFS(Q33=0,0,Q33&gt;=0,Q33+R33)</f>
        <v>0</v>
      </c>
      <c r="T3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 s="5">
        <f>MAX(Table19[[#This Row],[Staff Hourly Wage as of December 31st, 2024
 (inclusive of all grants/enhancements, do NOT include top-up)]],Table19[[#This Row],[Base Wage + PE + Historical + GOF + HA + WEG + Wage increase + Wage floor ]])</f>
        <v>0</v>
      </c>
      <c r="V33" s="4">
        <f>Table19[[#This Row],[Final 2025 Hourly Wage
(Higher of column H '[2024 wage'] and column S '[2025 wage'])]]*Table19[[#This Row],[Estimated program hours worked from Jan 1st to Dec 31st 2025]]</f>
        <v>0</v>
      </c>
      <c r="X33" s="35" t="str">
        <f>Table19[[#This Row],[Wage Enhancement (WEG) Eligibility Rate per hour]]</f>
        <v/>
      </c>
      <c r="Y33" s="42">
        <f>Table19[[#This Row],[Hourly Pay Equity (PE) (if applicable)]]+Table19[[#This Row],[GOF (SWB) + Hourly Historical Funding (if applicable)]]</f>
        <v>0</v>
      </c>
      <c r="Z33" s="36">
        <f>IFERROR(Table19[[#This Row],[2025 Wage Increase Rate]]+Table19[[#This Row],[2025 Wage Floor Rate]]+Table19[[#This Row],[Wage Stability]],0)</f>
        <v>0</v>
      </c>
    </row>
    <row r="34" spans="1:26" x14ac:dyDescent="0.55000000000000004">
      <c r="A34" s="11"/>
      <c r="B34" s="12"/>
      <c r="C34" s="12"/>
      <c r="D34" s="11"/>
      <c r="E34" s="32" t="str">
        <f>IF(ISERROR(VLOOKUP(D34,'Data Input (ROP Use Only)'!$D$1:$E$4,2,FALSE)),"",(VLOOKUP(D34,'Data Input (ROP Use Only)'!$D$1:$E$4,2,FALSE)))</f>
        <v/>
      </c>
      <c r="F34" s="32" t="str">
        <f>IF(ISERROR(VLOOKUP(D34,'Data Input (ROP Use Only)'!$D$1:$F$4,3,FALSE)),"",(VLOOKUP(D34,'Data Input (ROP Use Only)'!$D$1:$F$4,3,FALSE)))</f>
        <v/>
      </c>
      <c r="G34" s="9"/>
      <c r="H34" s="9"/>
      <c r="I34" s="10"/>
      <c r="J34" s="10"/>
      <c r="K34" s="10"/>
      <c r="L34" s="13">
        <f>SUM(Table19[[#This Row],[Base Wage per hour as of December 31st, 2024
 (before applying any grants/enhancements)]:[GOF (SWB) + Hourly Historical Funding (if applicable)]])</f>
        <v>0</v>
      </c>
      <c r="M34" s="7" t="str">
        <f>IF(ISERROR(VLOOKUP(D34,'Data Input (ROP Use Only)'!$D$1:$G$4,4,FALSE)),"",(VLOOKUP(D34,'Data Input (ROP Use Only)'!$D$1:$G$4,4,FALSE)))</f>
        <v/>
      </c>
      <c r="N34" s="5" t="str" cm="1">
        <f t="array" ref="N34">IFERROR((_xlfn.IFS(M34-L34&lt;=0,0,M34-L34&lt;=0,0,M34-L34&gt;=2,2,M34-L34&lt;3,M34-L34)),"")</f>
        <v/>
      </c>
      <c r="O34" s="5">
        <f>SUM(Table19[[#This Row],[Base Wage per hour as of December 31st, 2024
 (before applying any grants/enhancements)]:[GOF (SWB) + Hourly Historical Funding (if applicable)]],Table19[[#This Row],[Wage Enhancement (WEG) Eligibility Rate per hour]])</f>
        <v>0</v>
      </c>
      <c r="P34" s="5" t="str" cm="1">
        <f t="array" ref="P34">IFERROR((_xlfn.IFS(C34="NON-RECE",0,C34="Director-Approved",0,F34-O34&lt;=0,0,F34-O34&lt;=0,0,F34-O34&gt;=3,3,F34-O34&lt;3,F34-O34)),"")</f>
        <v/>
      </c>
      <c r="Q34" s="4" cm="1">
        <f t="array" ref="Q34">_xlfn.IFS(O34=0,0,O34&gt;=0,O34+P34)</f>
        <v>0</v>
      </c>
      <c r="R34" s="5" t="str">
        <f t="shared" si="0"/>
        <v/>
      </c>
      <c r="S34" s="4" cm="1">
        <f t="array" ref="S34">_xlfn.IFS(Q34=0,0,Q34&gt;=0,Q34+R34)</f>
        <v>0</v>
      </c>
      <c r="T3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 s="5">
        <f>MAX(Table19[[#This Row],[Staff Hourly Wage as of December 31st, 2024
 (inclusive of all grants/enhancements, do NOT include top-up)]],Table19[[#This Row],[Base Wage + PE + Historical + GOF + HA + WEG + Wage increase + Wage floor ]])</f>
        <v>0</v>
      </c>
      <c r="V34" s="4">
        <f>Table19[[#This Row],[Final 2025 Hourly Wage
(Higher of column H '[2024 wage'] and column S '[2025 wage'])]]*Table19[[#This Row],[Estimated program hours worked from Jan 1st to Dec 31st 2025]]</f>
        <v>0</v>
      </c>
      <c r="X34" s="35" t="str">
        <f>Table19[[#This Row],[Wage Enhancement (WEG) Eligibility Rate per hour]]</f>
        <v/>
      </c>
      <c r="Y34" s="42">
        <f>Table19[[#This Row],[Hourly Pay Equity (PE) (if applicable)]]+Table19[[#This Row],[GOF (SWB) + Hourly Historical Funding (if applicable)]]</f>
        <v>0</v>
      </c>
      <c r="Z34" s="36">
        <f>IFERROR(Table19[[#This Row],[2025 Wage Increase Rate]]+Table19[[#This Row],[2025 Wage Floor Rate]]+Table19[[#This Row],[Wage Stability]],0)</f>
        <v>0</v>
      </c>
    </row>
    <row r="35" spans="1:26" x14ac:dyDescent="0.55000000000000004">
      <c r="A35" s="11"/>
      <c r="B35" s="12"/>
      <c r="C35" s="12"/>
      <c r="D35" s="11"/>
      <c r="E35" s="32" t="str">
        <f>IF(ISERROR(VLOOKUP(D35,'Data Input (ROP Use Only)'!$D$1:$E$4,2,FALSE)),"",(VLOOKUP(D35,'Data Input (ROP Use Only)'!$D$1:$E$4,2,FALSE)))</f>
        <v/>
      </c>
      <c r="F35" s="32" t="str">
        <f>IF(ISERROR(VLOOKUP(D35,'Data Input (ROP Use Only)'!$D$1:$F$4,3,FALSE)),"",(VLOOKUP(D35,'Data Input (ROP Use Only)'!$D$1:$F$4,3,FALSE)))</f>
        <v/>
      </c>
      <c r="G35" s="9"/>
      <c r="H35" s="9"/>
      <c r="I35" s="10"/>
      <c r="J35" s="10"/>
      <c r="K35" s="10"/>
      <c r="L35" s="13">
        <f>SUM(Table19[[#This Row],[Base Wage per hour as of December 31st, 2024
 (before applying any grants/enhancements)]:[GOF (SWB) + Hourly Historical Funding (if applicable)]])</f>
        <v>0</v>
      </c>
      <c r="M35" s="7" t="str">
        <f>IF(ISERROR(VLOOKUP(D35,'Data Input (ROP Use Only)'!$D$1:$G$4,4,FALSE)),"",(VLOOKUP(D35,'Data Input (ROP Use Only)'!$D$1:$G$4,4,FALSE)))</f>
        <v/>
      </c>
      <c r="N35" s="5" t="str" cm="1">
        <f t="array" ref="N35">IFERROR((_xlfn.IFS(M35-L35&lt;=0,0,M35-L35&lt;=0,0,M35-L35&gt;=2,2,M35-L35&lt;3,M35-L35)),"")</f>
        <v/>
      </c>
      <c r="O35" s="5">
        <f>SUM(Table19[[#This Row],[Base Wage per hour as of December 31st, 2024
 (before applying any grants/enhancements)]:[GOF (SWB) + Hourly Historical Funding (if applicable)]],Table19[[#This Row],[Wage Enhancement (WEG) Eligibility Rate per hour]])</f>
        <v>0</v>
      </c>
      <c r="P35" s="5" t="str" cm="1">
        <f t="array" ref="P35">IFERROR((_xlfn.IFS(C35="NON-RECE",0,C35="Director-Approved",0,F35-O35&lt;=0,0,F35-O35&lt;=0,0,F35-O35&gt;=3,3,F35-O35&lt;3,F35-O35)),"")</f>
        <v/>
      </c>
      <c r="Q35" s="4" cm="1">
        <f t="array" ref="Q35">_xlfn.IFS(O35=0,0,O35&gt;=0,O35+P35)</f>
        <v>0</v>
      </c>
      <c r="R35" s="5" t="str">
        <f t="shared" si="0"/>
        <v/>
      </c>
      <c r="S35" s="4" cm="1">
        <f t="array" ref="S35">_xlfn.IFS(Q35=0,0,Q35&gt;=0,Q35+R35)</f>
        <v>0</v>
      </c>
      <c r="T3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 s="5">
        <f>MAX(Table19[[#This Row],[Staff Hourly Wage as of December 31st, 2024
 (inclusive of all grants/enhancements, do NOT include top-up)]],Table19[[#This Row],[Base Wage + PE + Historical + GOF + HA + WEG + Wage increase + Wage floor ]])</f>
        <v>0</v>
      </c>
      <c r="V35" s="4">
        <f>Table19[[#This Row],[Final 2025 Hourly Wage
(Higher of column H '[2024 wage'] and column S '[2025 wage'])]]*Table19[[#This Row],[Estimated program hours worked from Jan 1st to Dec 31st 2025]]</f>
        <v>0</v>
      </c>
      <c r="X35" s="35" t="str">
        <f>Table19[[#This Row],[Wage Enhancement (WEG) Eligibility Rate per hour]]</f>
        <v/>
      </c>
      <c r="Y35" s="42">
        <f>Table19[[#This Row],[Hourly Pay Equity (PE) (if applicable)]]+Table19[[#This Row],[GOF (SWB) + Hourly Historical Funding (if applicable)]]</f>
        <v>0</v>
      </c>
      <c r="Z35" s="36">
        <f>IFERROR(Table19[[#This Row],[2025 Wage Increase Rate]]+Table19[[#This Row],[2025 Wage Floor Rate]]+Table19[[#This Row],[Wage Stability]],0)</f>
        <v>0</v>
      </c>
    </row>
    <row r="36" spans="1:26" x14ac:dyDescent="0.55000000000000004">
      <c r="A36" s="11"/>
      <c r="B36" s="12"/>
      <c r="C36" s="12"/>
      <c r="D36" s="11"/>
      <c r="E36" s="32" t="str">
        <f>IF(ISERROR(VLOOKUP(D36,'Data Input (ROP Use Only)'!$D$1:$E$4,2,FALSE)),"",(VLOOKUP(D36,'Data Input (ROP Use Only)'!$D$1:$E$4,2,FALSE)))</f>
        <v/>
      </c>
      <c r="F36" s="32" t="str">
        <f>IF(ISERROR(VLOOKUP(D36,'Data Input (ROP Use Only)'!$D$1:$F$4,3,FALSE)),"",(VLOOKUP(D36,'Data Input (ROP Use Only)'!$D$1:$F$4,3,FALSE)))</f>
        <v/>
      </c>
      <c r="G36" s="9"/>
      <c r="H36" s="9"/>
      <c r="I36" s="10"/>
      <c r="J36" s="10"/>
      <c r="K36" s="10"/>
      <c r="L36" s="13">
        <f>SUM(Table19[[#This Row],[Base Wage per hour as of December 31st, 2024
 (before applying any grants/enhancements)]:[GOF (SWB) + Hourly Historical Funding (if applicable)]])</f>
        <v>0</v>
      </c>
      <c r="M36" s="7" t="str">
        <f>IF(ISERROR(VLOOKUP(D36,'Data Input (ROP Use Only)'!$D$1:$G$4,4,FALSE)),"",(VLOOKUP(D36,'Data Input (ROP Use Only)'!$D$1:$G$4,4,FALSE)))</f>
        <v/>
      </c>
      <c r="N36" s="5" t="str" cm="1">
        <f t="array" ref="N36">IFERROR((_xlfn.IFS(M36-L36&lt;=0,0,M36-L36&lt;=0,0,M36-L36&gt;=2,2,M36-L36&lt;3,M36-L36)),"")</f>
        <v/>
      </c>
      <c r="O36" s="5">
        <f>SUM(Table19[[#This Row],[Base Wage per hour as of December 31st, 2024
 (before applying any grants/enhancements)]:[GOF (SWB) + Hourly Historical Funding (if applicable)]],Table19[[#This Row],[Wage Enhancement (WEG) Eligibility Rate per hour]])</f>
        <v>0</v>
      </c>
      <c r="P36" s="5" t="str" cm="1">
        <f t="array" ref="P36">IFERROR((_xlfn.IFS(C36="NON-RECE",0,C36="Director-Approved",0,F36-O36&lt;=0,0,F36-O36&lt;=0,0,F36-O36&gt;=3,3,F36-O36&lt;3,F36-O36)),"")</f>
        <v/>
      </c>
      <c r="Q36" s="4" cm="1">
        <f t="array" ref="Q36">_xlfn.IFS(O36=0,0,O36&gt;=0,O36+P36)</f>
        <v>0</v>
      </c>
      <c r="R36" s="5" t="str">
        <f t="shared" si="0"/>
        <v/>
      </c>
      <c r="S36" s="4" cm="1">
        <f t="array" ref="S36">_xlfn.IFS(Q36=0,0,Q36&gt;=0,Q36+R36)</f>
        <v>0</v>
      </c>
      <c r="T3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 s="5">
        <f>MAX(Table19[[#This Row],[Staff Hourly Wage as of December 31st, 2024
 (inclusive of all grants/enhancements, do NOT include top-up)]],Table19[[#This Row],[Base Wage + PE + Historical + GOF + HA + WEG + Wage increase + Wage floor ]])</f>
        <v>0</v>
      </c>
      <c r="V36" s="4">
        <f>Table19[[#This Row],[Final 2025 Hourly Wage
(Higher of column H '[2024 wage'] and column S '[2025 wage'])]]*Table19[[#This Row],[Estimated program hours worked from Jan 1st to Dec 31st 2025]]</f>
        <v>0</v>
      </c>
      <c r="X36" s="35" t="str">
        <f>Table19[[#This Row],[Wage Enhancement (WEG) Eligibility Rate per hour]]</f>
        <v/>
      </c>
      <c r="Y36" s="42">
        <f>Table19[[#This Row],[Hourly Pay Equity (PE) (if applicable)]]+Table19[[#This Row],[GOF (SWB) + Hourly Historical Funding (if applicable)]]</f>
        <v>0</v>
      </c>
      <c r="Z36" s="36">
        <f>IFERROR(Table19[[#This Row],[2025 Wage Increase Rate]]+Table19[[#This Row],[2025 Wage Floor Rate]]+Table19[[#This Row],[Wage Stability]],0)</f>
        <v>0</v>
      </c>
    </row>
    <row r="37" spans="1:26" x14ac:dyDescent="0.55000000000000004">
      <c r="A37" s="11"/>
      <c r="B37" s="12"/>
      <c r="C37" s="12"/>
      <c r="D37" s="11"/>
      <c r="E37" s="32" t="str">
        <f>IF(ISERROR(VLOOKUP(D37,'Data Input (ROP Use Only)'!$D$1:$E$4,2,FALSE)),"",(VLOOKUP(D37,'Data Input (ROP Use Only)'!$D$1:$E$4,2,FALSE)))</f>
        <v/>
      </c>
      <c r="F37" s="32" t="str">
        <f>IF(ISERROR(VLOOKUP(D37,'Data Input (ROP Use Only)'!$D$1:$F$4,3,FALSE)),"",(VLOOKUP(D37,'Data Input (ROP Use Only)'!$D$1:$F$4,3,FALSE)))</f>
        <v/>
      </c>
      <c r="G37" s="9"/>
      <c r="H37" s="9"/>
      <c r="I37" s="10"/>
      <c r="J37" s="10"/>
      <c r="K37" s="10"/>
      <c r="L37" s="13">
        <f>SUM(Table19[[#This Row],[Base Wage per hour as of December 31st, 2024
 (before applying any grants/enhancements)]:[GOF (SWB) + Hourly Historical Funding (if applicable)]])</f>
        <v>0</v>
      </c>
      <c r="M37" s="7" t="str">
        <f>IF(ISERROR(VLOOKUP(D37,'Data Input (ROP Use Only)'!$D$1:$G$4,4,FALSE)),"",(VLOOKUP(D37,'Data Input (ROP Use Only)'!$D$1:$G$4,4,FALSE)))</f>
        <v/>
      </c>
      <c r="N37" s="5" t="str" cm="1">
        <f t="array" ref="N37">IFERROR((_xlfn.IFS(M37-L37&lt;=0,0,M37-L37&lt;=0,0,M37-L37&gt;=2,2,M37-L37&lt;3,M37-L37)),"")</f>
        <v/>
      </c>
      <c r="O37" s="5">
        <f>SUM(Table19[[#This Row],[Base Wage per hour as of December 31st, 2024
 (before applying any grants/enhancements)]:[GOF (SWB) + Hourly Historical Funding (if applicable)]],Table19[[#This Row],[Wage Enhancement (WEG) Eligibility Rate per hour]])</f>
        <v>0</v>
      </c>
      <c r="P37" s="5" t="str" cm="1">
        <f t="array" ref="P37">IFERROR((_xlfn.IFS(C37="NON-RECE",0,C37="Director-Approved",0,F37-O37&lt;=0,0,F37-O37&lt;=0,0,F37-O37&gt;=3,3,F37-O37&lt;3,F37-O37)),"")</f>
        <v/>
      </c>
      <c r="Q37" s="4" cm="1">
        <f t="array" ref="Q37">_xlfn.IFS(O37=0,0,O37&gt;=0,O37+P37)</f>
        <v>0</v>
      </c>
      <c r="R37" s="5" t="str">
        <f t="shared" si="0"/>
        <v/>
      </c>
      <c r="S37" s="4" cm="1">
        <f t="array" ref="S37">_xlfn.IFS(Q37=0,0,Q37&gt;=0,Q37+R37)</f>
        <v>0</v>
      </c>
      <c r="T3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 s="5">
        <f>MAX(Table19[[#This Row],[Staff Hourly Wage as of December 31st, 2024
 (inclusive of all grants/enhancements, do NOT include top-up)]],Table19[[#This Row],[Base Wage + PE + Historical + GOF + HA + WEG + Wage increase + Wage floor ]])</f>
        <v>0</v>
      </c>
      <c r="V37" s="4">
        <f>Table19[[#This Row],[Final 2025 Hourly Wage
(Higher of column H '[2024 wage'] and column S '[2025 wage'])]]*Table19[[#This Row],[Estimated program hours worked from Jan 1st to Dec 31st 2025]]</f>
        <v>0</v>
      </c>
      <c r="X37" s="35" t="str">
        <f>Table19[[#This Row],[Wage Enhancement (WEG) Eligibility Rate per hour]]</f>
        <v/>
      </c>
      <c r="Y37" s="42">
        <f>Table19[[#This Row],[Hourly Pay Equity (PE) (if applicable)]]+Table19[[#This Row],[GOF (SWB) + Hourly Historical Funding (if applicable)]]</f>
        <v>0</v>
      </c>
      <c r="Z37" s="36">
        <f>IFERROR(Table19[[#This Row],[2025 Wage Increase Rate]]+Table19[[#This Row],[2025 Wage Floor Rate]]+Table19[[#This Row],[Wage Stability]],0)</f>
        <v>0</v>
      </c>
    </row>
    <row r="38" spans="1:26" x14ac:dyDescent="0.55000000000000004">
      <c r="A38" s="11"/>
      <c r="B38" s="12"/>
      <c r="C38" s="12"/>
      <c r="D38" s="11"/>
      <c r="E38" s="32" t="str">
        <f>IF(ISERROR(VLOOKUP(D38,'Data Input (ROP Use Only)'!$D$1:$E$4,2,FALSE)),"",(VLOOKUP(D38,'Data Input (ROP Use Only)'!$D$1:$E$4,2,FALSE)))</f>
        <v/>
      </c>
      <c r="F38" s="32" t="str">
        <f>IF(ISERROR(VLOOKUP(D38,'Data Input (ROP Use Only)'!$D$1:$F$4,3,FALSE)),"",(VLOOKUP(D38,'Data Input (ROP Use Only)'!$D$1:$F$4,3,FALSE)))</f>
        <v/>
      </c>
      <c r="G38" s="9"/>
      <c r="H38" s="9"/>
      <c r="I38" s="10"/>
      <c r="J38" s="10"/>
      <c r="K38" s="10"/>
      <c r="L38" s="13">
        <f>SUM(Table19[[#This Row],[Base Wage per hour as of December 31st, 2024
 (before applying any grants/enhancements)]:[GOF (SWB) + Hourly Historical Funding (if applicable)]])</f>
        <v>0</v>
      </c>
      <c r="M38" s="7" t="str">
        <f>IF(ISERROR(VLOOKUP(D38,'Data Input (ROP Use Only)'!$D$1:$G$4,4,FALSE)),"",(VLOOKUP(D38,'Data Input (ROP Use Only)'!$D$1:$G$4,4,FALSE)))</f>
        <v/>
      </c>
      <c r="N38" s="5" t="str" cm="1">
        <f t="array" ref="N38">IFERROR((_xlfn.IFS(M38-L38&lt;=0,0,M38-L38&lt;=0,0,M38-L38&gt;=2,2,M38-L38&lt;3,M38-L38)),"")</f>
        <v/>
      </c>
      <c r="O38" s="5">
        <f>SUM(Table19[[#This Row],[Base Wage per hour as of December 31st, 2024
 (before applying any grants/enhancements)]:[GOF (SWB) + Hourly Historical Funding (if applicable)]],Table19[[#This Row],[Wage Enhancement (WEG) Eligibility Rate per hour]])</f>
        <v>0</v>
      </c>
      <c r="P38" s="5" t="str" cm="1">
        <f t="array" ref="P38">IFERROR((_xlfn.IFS(C38="NON-RECE",0,C38="Director-Approved",0,F38-O38&lt;=0,0,F38-O38&lt;=0,0,F38-O38&gt;=3,3,F38-O38&lt;3,F38-O38)),"")</f>
        <v/>
      </c>
      <c r="Q38" s="4" cm="1">
        <f t="array" ref="Q38">_xlfn.IFS(O38=0,0,O38&gt;=0,O38+P38)</f>
        <v>0</v>
      </c>
      <c r="R38" s="5" t="str">
        <f t="shared" si="0"/>
        <v/>
      </c>
      <c r="S38" s="4" cm="1">
        <f t="array" ref="S38">_xlfn.IFS(Q38=0,0,Q38&gt;=0,Q38+R38)</f>
        <v>0</v>
      </c>
      <c r="T3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 s="5">
        <f>MAX(Table19[[#This Row],[Staff Hourly Wage as of December 31st, 2024
 (inclusive of all grants/enhancements, do NOT include top-up)]],Table19[[#This Row],[Base Wage + PE + Historical + GOF + HA + WEG + Wage increase + Wage floor ]])</f>
        <v>0</v>
      </c>
      <c r="V38" s="4">
        <f>Table19[[#This Row],[Final 2025 Hourly Wage
(Higher of column H '[2024 wage'] and column S '[2025 wage'])]]*Table19[[#This Row],[Estimated program hours worked from Jan 1st to Dec 31st 2025]]</f>
        <v>0</v>
      </c>
      <c r="X38" s="35" t="str">
        <f>Table19[[#This Row],[Wage Enhancement (WEG) Eligibility Rate per hour]]</f>
        <v/>
      </c>
      <c r="Y38" s="42">
        <f>Table19[[#This Row],[Hourly Pay Equity (PE) (if applicable)]]+Table19[[#This Row],[GOF (SWB) + Hourly Historical Funding (if applicable)]]</f>
        <v>0</v>
      </c>
      <c r="Z38" s="36">
        <f>IFERROR(Table19[[#This Row],[2025 Wage Increase Rate]]+Table19[[#This Row],[2025 Wage Floor Rate]]+Table19[[#This Row],[Wage Stability]],0)</f>
        <v>0</v>
      </c>
    </row>
    <row r="39" spans="1:26" x14ac:dyDescent="0.55000000000000004">
      <c r="A39" s="11"/>
      <c r="B39" s="12"/>
      <c r="C39" s="12"/>
      <c r="D39" s="11"/>
      <c r="E39" s="32" t="str">
        <f>IF(ISERROR(VLOOKUP(D39,'Data Input (ROP Use Only)'!$D$1:$E$4,2,FALSE)),"",(VLOOKUP(D39,'Data Input (ROP Use Only)'!$D$1:$E$4,2,FALSE)))</f>
        <v/>
      </c>
      <c r="F39" s="32" t="str">
        <f>IF(ISERROR(VLOOKUP(D39,'Data Input (ROP Use Only)'!$D$1:$F$4,3,FALSE)),"",(VLOOKUP(D39,'Data Input (ROP Use Only)'!$D$1:$F$4,3,FALSE)))</f>
        <v/>
      </c>
      <c r="G39" s="9"/>
      <c r="H39" s="9"/>
      <c r="I39" s="10"/>
      <c r="J39" s="10"/>
      <c r="K39" s="10"/>
      <c r="L39" s="13">
        <f>SUM(Table19[[#This Row],[Base Wage per hour as of December 31st, 2024
 (before applying any grants/enhancements)]:[GOF (SWB) + Hourly Historical Funding (if applicable)]])</f>
        <v>0</v>
      </c>
      <c r="M39" s="7" t="str">
        <f>IF(ISERROR(VLOOKUP(D39,'Data Input (ROP Use Only)'!$D$1:$G$4,4,FALSE)),"",(VLOOKUP(D39,'Data Input (ROP Use Only)'!$D$1:$G$4,4,FALSE)))</f>
        <v/>
      </c>
      <c r="N39" s="5" t="str" cm="1">
        <f t="array" ref="N39">IFERROR((_xlfn.IFS(M39-L39&lt;=0,0,M39-L39&lt;=0,0,M39-L39&gt;=2,2,M39-L39&lt;3,M39-L39)),"")</f>
        <v/>
      </c>
      <c r="O39" s="5">
        <f>SUM(Table19[[#This Row],[Base Wage per hour as of December 31st, 2024
 (before applying any grants/enhancements)]:[GOF (SWB) + Hourly Historical Funding (if applicable)]],Table19[[#This Row],[Wage Enhancement (WEG) Eligibility Rate per hour]])</f>
        <v>0</v>
      </c>
      <c r="P39" s="5" t="str" cm="1">
        <f t="array" ref="P39">IFERROR((_xlfn.IFS(C39="NON-RECE",0,C39="Director-Approved",0,F39-O39&lt;=0,0,F39-O39&lt;=0,0,F39-O39&gt;=3,3,F39-O39&lt;3,F39-O39)),"")</f>
        <v/>
      </c>
      <c r="Q39" s="4" cm="1">
        <f t="array" ref="Q39">_xlfn.IFS(O39=0,0,O39&gt;=0,O39+P39)</f>
        <v>0</v>
      </c>
      <c r="R39" s="5" t="str">
        <f t="shared" si="0"/>
        <v/>
      </c>
      <c r="S39" s="4" cm="1">
        <f t="array" ref="S39">_xlfn.IFS(Q39=0,0,Q39&gt;=0,Q39+R39)</f>
        <v>0</v>
      </c>
      <c r="T3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 s="5">
        <f>MAX(Table19[[#This Row],[Staff Hourly Wage as of December 31st, 2024
 (inclusive of all grants/enhancements, do NOT include top-up)]],Table19[[#This Row],[Base Wage + PE + Historical + GOF + HA + WEG + Wage increase + Wage floor ]])</f>
        <v>0</v>
      </c>
      <c r="V39" s="4">
        <f>Table19[[#This Row],[Final 2025 Hourly Wage
(Higher of column H '[2024 wage'] and column S '[2025 wage'])]]*Table19[[#This Row],[Estimated program hours worked from Jan 1st to Dec 31st 2025]]</f>
        <v>0</v>
      </c>
      <c r="X39" s="35" t="str">
        <f>Table19[[#This Row],[Wage Enhancement (WEG) Eligibility Rate per hour]]</f>
        <v/>
      </c>
      <c r="Y39" s="42">
        <f>Table19[[#This Row],[Hourly Pay Equity (PE) (if applicable)]]+Table19[[#This Row],[GOF (SWB) + Hourly Historical Funding (if applicable)]]</f>
        <v>0</v>
      </c>
      <c r="Z39" s="36">
        <f>IFERROR(Table19[[#This Row],[2025 Wage Increase Rate]]+Table19[[#This Row],[2025 Wage Floor Rate]]+Table19[[#This Row],[Wage Stability]],0)</f>
        <v>0</v>
      </c>
    </row>
    <row r="40" spans="1:26" x14ac:dyDescent="0.55000000000000004">
      <c r="A40" s="11"/>
      <c r="B40" s="12"/>
      <c r="C40" s="12"/>
      <c r="D40" s="11"/>
      <c r="E40" s="32" t="str">
        <f>IF(ISERROR(VLOOKUP(D40,'Data Input (ROP Use Only)'!$D$1:$E$4,2,FALSE)),"",(VLOOKUP(D40,'Data Input (ROP Use Only)'!$D$1:$E$4,2,FALSE)))</f>
        <v/>
      </c>
      <c r="F40" s="32" t="str">
        <f>IF(ISERROR(VLOOKUP(D40,'Data Input (ROP Use Only)'!$D$1:$F$4,3,FALSE)),"",(VLOOKUP(D40,'Data Input (ROP Use Only)'!$D$1:$F$4,3,FALSE)))</f>
        <v/>
      </c>
      <c r="G40" s="9"/>
      <c r="H40" s="9"/>
      <c r="I40" s="10"/>
      <c r="J40" s="10"/>
      <c r="K40" s="10"/>
      <c r="L40" s="13">
        <f>SUM(Table19[[#This Row],[Base Wage per hour as of December 31st, 2024
 (before applying any grants/enhancements)]:[GOF (SWB) + Hourly Historical Funding (if applicable)]])</f>
        <v>0</v>
      </c>
      <c r="M40" s="7" t="str">
        <f>IF(ISERROR(VLOOKUP(D40,'Data Input (ROP Use Only)'!$D$1:$G$4,4,FALSE)),"",(VLOOKUP(D40,'Data Input (ROP Use Only)'!$D$1:$G$4,4,FALSE)))</f>
        <v/>
      </c>
      <c r="N40" s="5" t="str" cm="1">
        <f t="array" ref="N40">IFERROR((_xlfn.IFS(M40-L40&lt;=0,0,M40-L40&lt;=0,0,M40-L40&gt;=2,2,M40-L40&lt;3,M40-L40)),"")</f>
        <v/>
      </c>
      <c r="O40" s="5">
        <f>SUM(Table19[[#This Row],[Base Wage per hour as of December 31st, 2024
 (before applying any grants/enhancements)]:[GOF (SWB) + Hourly Historical Funding (if applicable)]],Table19[[#This Row],[Wage Enhancement (WEG) Eligibility Rate per hour]])</f>
        <v>0</v>
      </c>
      <c r="P40" s="5" t="str" cm="1">
        <f t="array" ref="P40">IFERROR((_xlfn.IFS(C40="NON-RECE",0,C40="Director-Approved",0,F40-O40&lt;=0,0,F40-O40&lt;=0,0,F40-O40&gt;=3,3,F40-O40&lt;3,F40-O40)),"")</f>
        <v/>
      </c>
      <c r="Q40" s="4" cm="1">
        <f t="array" ref="Q40">_xlfn.IFS(O40=0,0,O40&gt;=0,O40+P40)</f>
        <v>0</v>
      </c>
      <c r="R40" s="5" t="str">
        <f t="shared" si="0"/>
        <v/>
      </c>
      <c r="S40" s="4" cm="1">
        <f t="array" ref="S40">_xlfn.IFS(Q40=0,0,Q40&gt;=0,Q40+R40)</f>
        <v>0</v>
      </c>
      <c r="T4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 s="5">
        <f>MAX(Table19[[#This Row],[Staff Hourly Wage as of December 31st, 2024
 (inclusive of all grants/enhancements, do NOT include top-up)]],Table19[[#This Row],[Base Wage + PE + Historical + GOF + HA + WEG + Wage increase + Wage floor ]])</f>
        <v>0</v>
      </c>
      <c r="V40" s="4">
        <f>Table19[[#This Row],[Final 2025 Hourly Wage
(Higher of column H '[2024 wage'] and column S '[2025 wage'])]]*Table19[[#This Row],[Estimated program hours worked from Jan 1st to Dec 31st 2025]]</f>
        <v>0</v>
      </c>
      <c r="X40" s="35" t="str">
        <f>Table19[[#This Row],[Wage Enhancement (WEG) Eligibility Rate per hour]]</f>
        <v/>
      </c>
      <c r="Y40" s="42">
        <f>Table19[[#This Row],[Hourly Pay Equity (PE) (if applicable)]]+Table19[[#This Row],[GOF (SWB) + Hourly Historical Funding (if applicable)]]</f>
        <v>0</v>
      </c>
      <c r="Z40" s="36">
        <f>IFERROR(Table19[[#This Row],[2025 Wage Increase Rate]]+Table19[[#This Row],[2025 Wage Floor Rate]]+Table19[[#This Row],[Wage Stability]],0)</f>
        <v>0</v>
      </c>
    </row>
    <row r="41" spans="1:26" x14ac:dyDescent="0.55000000000000004">
      <c r="A41" s="11"/>
      <c r="B41" s="12"/>
      <c r="C41" s="12"/>
      <c r="D41" s="11"/>
      <c r="E41" s="32" t="str">
        <f>IF(ISERROR(VLOOKUP(D41,'Data Input (ROP Use Only)'!$D$1:$E$4,2,FALSE)),"",(VLOOKUP(D41,'Data Input (ROP Use Only)'!$D$1:$E$4,2,FALSE)))</f>
        <v/>
      </c>
      <c r="F41" s="32" t="str">
        <f>IF(ISERROR(VLOOKUP(D41,'Data Input (ROP Use Only)'!$D$1:$F$4,3,FALSE)),"",(VLOOKUP(D41,'Data Input (ROP Use Only)'!$D$1:$F$4,3,FALSE)))</f>
        <v/>
      </c>
      <c r="G41" s="9"/>
      <c r="H41" s="9"/>
      <c r="I41" s="10"/>
      <c r="J41" s="10"/>
      <c r="K41" s="10"/>
      <c r="L41" s="13">
        <f>SUM(Table19[[#This Row],[Base Wage per hour as of December 31st, 2024
 (before applying any grants/enhancements)]:[GOF (SWB) + Hourly Historical Funding (if applicable)]])</f>
        <v>0</v>
      </c>
      <c r="M41" s="7" t="str">
        <f>IF(ISERROR(VLOOKUP(D41,'Data Input (ROP Use Only)'!$D$1:$G$4,4,FALSE)),"",(VLOOKUP(D41,'Data Input (ROP Use Only)'!$D$1:$G$4,4,FALSE)))</f>
        <v/>
      </c>
      <c r="N41" s="5" t="str" cm="1">
        <f t="array" ref="N41">IFERROR((_xlfn.IFS(M41-L41&lt;=0,0,M41-L41&lt;=0,0,M41-L41&gt;=2,2,M41-L41&lt;3,M41-L41)),"")</f>
        <v/>
      </c>
      <c r="O41" s="5">
        <f>SUM(Table19[[#This Row],[Base Wage per hour as of December 31st, 2024
 (before applying any grants/enhancements)]:[GOF (SWB) + Hourly Historical Funding (if applicable)]],Table19[[#This Row],[Wage Enhancement (WEG) Eligibility Rate per hour]])</f>
        <v>0</v>
      </c>
      <c r="P41" s="5" t="str" cm="1">
        <f t="array" ref="P41">IFERROR((_xlfn.IFS(C41="NON-RECE",0,C41="Director-Approved",0,F41-O41&lt;=0,0,F41-O41&lt;=0,0,F41-O41&gt;=3,3,F41-O41&lt;3,F41-O41)),"")</f>
        <v/>
      </c>
      <c r="Q41" s="4" cm="1">
        <f t="array" ref="Q41">_xlfn.IFS(O41=0,0,O41&gt;=0,O41+P41)</f>
        <v>0</v>
      </c>
      <c r="R41" s="5" t="str">
        <f t="shared" si="0"/>
        <v/>
      </c>
      <c r="S41" s="4" cm="1">
        <f t="array" ref="S41">_xlfn.IFS(Q41=0,0,Q41&gt;=0,Q41+R41)</f>
        <v>0</v>
      </c>
      <c r="T4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 s="5">
        <f>MAX(Table19[[#This Row],[Staff Hourly Wage as of December 31st, 2024
 (inclusive of all grants/enhancements, do NOT include top-up)]],Table19[[#This Row],[Base Wage + PE + Historical + GOF + HA + WEG + Wage increase + Wage floor ]])</f>
        <v>0</v>
      </c>
      <c r="V41" s="4">
        <f>Table19[[#This Row],[Final 2025 Hourly Wage
(Higher of column H '[2024 wage'] and column S '[2025 wage'])]]*Table19[[#This Row],[Estimated program hours worked from Jan 1st to Dec 31st 2025]]</f>
        <v>0</v>
      </c>
      <c r="X41" s="35" t="str">
        <f>Table19[[#This Row],[Wage Enhancement (WEG) Eligibility Rate per hour]]</f>
        <v/>
      </c>
      <c r="Y41" s="42">
        <f>Table19[[#This Row],[Hourly Pay Equity (PE) (if applicable)]]+Table19[[#This Row],[GOF (SWB) + Hourly Historical Funding (if applicable)]]</f>
        <v>0</v>
      </c>
      <c r="Z41" s="36">
        <f>IFERROR(Table19[[#This Row],[2025 Wage Increase Rate]]+Table19[[#This Row],[2025 Wage Floor Rate]]+Table19[[#This Row],[Wage Stability]],0)</f>
        <v>0</v>
      </c>
    </row>
    <row r="42" spans="1:26" x14ac:dyDescent="0.55000000000000004">
      <c r="A42" s="11"/>
      <c r="B42" s="12"/>
      <c r="C42" s="12"/>
      <c r="D42" s="11"/>
      <c r="E42" s="32" t="str">
        <f>IF(ISERROR(VLOOKUP(D42,'Data Input (ROP Use Only)'!$D$1:$E$4,2,FALSE)),"",(VLOOKUP(D42,'Data Input (ROP Use Only)'!$D$1:$E$4,2,FALSE)))</f>
        <v/>
      </c>
      <c r="F42" s="32" t="str">
        <f>IF(ISERROR(VLOOKUP(D42,'Data Input (ROP Use Only)'!$D$1:$F$4,3,FALSE)),"",(VLOOKUP(D42,'Data Input (ROP Use Only)'!$D$1:$F$4,3,FALSE)))</f>
        <v/>
      </c>
      <c r="G42" s="9"/>
      <c r="H42" s="9"/>
      <c r="I42" s="10"/>
      <c r="J42" s="10"/>
      <c r="K42" s="10"/>
      <c r="L42" s="13">
        <f>SUM(Table19[[#This Row],[Base Wage per hour as of December 31st, 2024
 (before applying any grants/enhancements)]:[GOF (SWB) + Hourly Historical Funding (if applicable)]])</f>
        <v>0</v>
      </c>
      <c r="M42" s="7" t="str">
        <f>IF(ISERROR(VLOOKUP(D42,'Data Input (ROP Use Only)'!$D$1:$G$4,4,FALSE)),"",(VLOOKUP(D42,'Data Input (ROP Use Only)'!$D$1:$G$4,4,FALSE)))</f>
        <v/>
      </c>
      <c r="N42" s="5" t="str" cm="1">
        <f t="array" ref="N42">IFERROR((_xlfn.IFS(M42-L42&lt;=0,0,M42-L42&lt;=0,0,M42-L42&gt;=2,2,M42-L42&lt;3,M42-L42)),"")</f>
        <v/>
      </c>
      <c r="O42" s="5">
        <f>SUM(Table19[[#This Row],[Base Wage per hour as of December 31st, 2024
 (before applying any grants/enhancements)]:[GOF (SWB) + Hourly Historical Funding (if applicable)]],Table19[[#This Row],[Wage Enhancement (WEG) Eligibility Rate per hour]])</f>
        <v>0</v>
      </c>
      <c r="P42" s="5" t="str" cm="1">
        <f t="array" ref="P42">IFERROR((_xlfn.IFS(C42="NON-RECE",0,C42="Director-Approved",0,F42-O42&lt;=0,0,F42-O42&lt;=0,0,F42-O42&gt;=3,3,F42-O42&lt;3,F42-O42)),"")</f>
        <v/>
      </c>
      <c r="Q42" s="4" cm="1">
        <f t="array" ref="Q42">_xlfn.IFS(O42=0,0,O42&gt;=0,O42+P42)</f>
        <v>0</v>
      </c>
      <c r="R42" s="5" t="str">
        <f t="shared" si="0"/>
        <v/>
      </c>
      <c r="S42" s="4" cm="1">
        <f t="array" ref="S42">_xlfn.IFS(Q42=0,0,Q42&gt;=0,Q42+R42)</f>
        <v>0</v>
      </c>
      <c r="T4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 s="5">
        <f>MAX(Table19[[#This Row],[Staff Hourly Wage as of December 31st, 2024
 (inclusive of all grants/enhancements, do NOT include top-up)]],Table19[[#This Row],[Base Wage + PE + Historical + GOF + HA + WEG + Wage increase + Wage floor ]])</f>
        <v>0</v>
      </c>
      <c r="V42" s="4">
        <f>Table19[[#This Row],[Final 2025 Hourly Wage
(Higher of column H '[2024 wage'] and column S '[2025 wage'])]]*Table19[[#This Row],[Estimated program hours worked from Jan 1st to Dec 31st 2025]]</f>
        <v>0</v>
      </c>
      <c r="X42" s="35" t="str">
        <f>Table19[[#This Row],[Wage Enhancement (WEG) Eligibility Rate per hour]]</f>
        <v/>
      </c>
      <c r="Y42" s="42">
        <f>Table19[[#This Row],[Hourly Pay Equity (PE) (if applicable)]]+Table19[[#This Row],[GOF (SWB) + Hourly Historical Funding (if applicable)]]</f>
        <v>0</v>
      </c>
      <c r="Z42" s="36">
        <f>IFERROR(Table19[[#This Row],[2025 Wage Increase Rate]]+Table19[[#This Row],[2025 Wage Floor Rate]]+Table19[[#This Row],[Wage Stability]],0)</f>
        <v>0</v>
      </c>
    </row>
    <row r="43" spans="1:26" x14ac:dyDescent="0.55000000000000004">
      <c r="A43" s="11"/>
      <c r="B43" s="12"/>
      <c r="C43" s="12"/>
      <c r="D43" s="11"/>
      <c r="E43" s="32" t="str">
        <f>IF(ISERROR(VLOOKUP(D43,'Data Input (ROP Use Only)'!$D$1:$E$4,2,FALSE)),"",(VLOOKUP(D43,'Data Input (ROP Use Only)'!$D$1:$E$4,2,FALSE)))</f>
        <v/>
      </c>
      <c r="F43" s="32" t="str">
        <f>IF(ISERROR(VLOOKUP(D43,'Data Input (ROP Use Only)'!$D$1:$F$4,3,FALSE)),"",(VLOOKUP(D43,'Data Input (ROP Use Only)'!$D$1:$F$4,3,FALSE)))</f>
        <v/>
      </c>
      <c r="G43" s="9"/>
      <c r="H43" s="9"/>
      <c r="I43" s="10"/>
      <c r="J43" s="10"/>
      <c r="K43" s="10"/>
      <c r="L43" s="13">
        <f>SUM(Table19[[#This Row],[Base Wage per hour as of December 31st, 2024
 (before applying any grants/enhancements)]:[GOF (SWB) + Hourly Historical Funding (if applicable)]])</f>
        <v>0</v>
      </c>
      <c r="M43" s="7" t="str">
        <f>IF(ISERROR(VLOOKUP(D43,'Data Input (ROP Use Only)'!$D$1:$G$4,4,FALSE)),"",(VLOOKUP(D43,'Data Input (ROP Use Only)'!$D$1:$G$4,4,FALSE)))</f>
        <v/>
      </c>
      <c r="N43" s="5" t="str" cm="1">
        <f t="array" ref="N43">IFERROR((_xlfn.IFS(M43-L43&lt;=0,0,M43-L43&lt;=0,0,M43-L43&gt;=2,2,M43-L43&lt;3,M43-L43)),"")</f>
        <v/>
      </c>
      <c r="O43" s="5">
        <f>SUM(Table19[[#This Row],[Base Wage per hour as of December 31st, 2024
 (before applying any grants/enhancements)]:[GOF (SWB) + Hourly Historical Funding (if applicable)]],Table19[[#This Row],[Wage Enhancement (WEG) Eligibility Rate per hour]])</f>
        <v>0</v>
      </c>
      <c r="P43" s="5" t="str" cm="1">
        <f t="array" ref="P43">IFERROR((_xlfn.IFS(C43="NON-RECE",0,C43="Director-Approved",0,F43-O43&lt;=0,0,F43-O43&lt;=0,0,F43-O43&gt;=3,3,F43-O43&lt;3,F43-O43)),"")</f>
        <v/>
      </c>
      <c r="Q43" s="4" cm="1">
        <f t="array" ref="Q43">_xlfn.IFS(O43=0,0,O43&gt;=0,O43+P43)</f>
        <v>0</v>
      </c>
      <c r="R43" s="5" t="str">
        <f t="shared" si="0"/>
        <v/>
      </c>
      <c r="S43" s="4" cm="1">
        <f t="array" ref="S43">_xlfn.IFS(Q43=0,0,Q43&gt;=0,Q43+R43)</f>
        <v>0</v>
      </c>
      <c r="T4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 s="5">
        <f>MAX(Table19[[#This Row],[Staff Hourly Wage as of December 31st, 2024
 (inclusive of all grants/enhancements, do NOT include top-up)]],Table19[[#This Row],[Base Wage + PE + Historical + GOF + HA + WEG + Wage increase + Wage floor ]])</f>
        <v>0</v>
      </c>
      <c r="V43" s="4">
        <f>Table19[[#This Row],[Final 2025 Hourly Wage
(Higher of column H '[2024 wage'] and column S '[2025 wage'])]]*Table19[[#This Row],[Estimated program hours worked from Jan 1st to Dec 31st 2025]]</f>
        <v>0</v>
      </c>
      <c r="X43" s="35" t="str">
        <f>Table19[[#This Row],[Wage Enhancement (WEG) Eligibility Rate per hour]]</f>
        <v/>
      </c>
      <c r="Y43" s="42">
        <f>Table19[[#This Row],[Hourly Pay Equity (PE) (if applicable)]]+Table19[[#This Row],[GOF (SWB) + Hourly Historical Funding (if applicable)]]</f>
        <v>0</v>
      </c>
      <c r="Z43" s="36">
        <f>IFERROR(Table19[[#This Row],[2025 Wage Increase Rate]]+Table19[[#This Row],[2025 Wage Floor Rate]]+Table19[[#This Row],[Wage Stability]],0)</f>
        <v>0</v>
      </c>
    </row>
    <row r="44" spans="1:26" x14ac:dyDescent="0.55000000000000004">
      <c r="A44" s="11"/>
      <c r="B44" s="12"/>
      <c r="C44" s="12"/>
      <c r="D44" s="11"/>
      <c r="E44" s="32" t="str">
        <f>IF(ISERROR(VLOOKUP(D44,'Data Input (ROP Use Only)'!$D$1:$E$4,2,FALSE)),"",(VLOOKUP(D44,'Data Input (ROP Use Only)'!$D$1:$E$4,2,FALSE)))</f>
        <v/>
      </c>
      <c r="F44" s="32" t="str">
        <f>IF(ISERROR(VLOOKUP(D44,'Data Input (ROP Use Only)'!$D$1:$F$4,3,FALSE)),"",(VLOOKUP(D44,'Data Input (ROP Use Only)'!$D$1:$F$4,3,FALSE)))</f>
        <v/>
      </c>
      <c r="G44" s="9"/>
      <c r="H44" s="9"/>
      <c r="I44" s="10"/>
      <c r="J44" s="10"/>
      <c r="K44" s="10"/>
      <c r="L44" s="13">
        <f>SUM(Table19[[#This Row],[Base Wage per hour as of December 31st, 2024
 (before applying any grants/enhancements)]:[GOF (SWB) + Hourly Historical Funding (if applicable)]])</f>
        <v>0</v>
      </c>
      <c r="M44" s="7" t="str">
        <f>IF(ISERROR(VLOOKUP(D44,'Data Input (ROP Use Only)'!$D$1:$G$4,4,FALSE)),"",(VLOOKUP(D44,'Data Input (ROP Use Only)'!$D$1:$G$4,4,FALSE)))</f>
        <v/>
      </c>
      <c r="N44" s="5" t="str" cm="1">
        <f t="array" ref="N44">IFERROR((_xlfn.IFS(M44-L44&lt;=0,0,M44-L44&lt;=0,0,M44-L44&gt;=2,2,M44-L44&lt;3,M44-L44)),"")</f>
        <v/>
      </c>
      <c r="O44" s="5">
        <f>SUM(Table19[[#This Row],[Base Wage per hour as of December 31st, 2024
 (before applying any grants/enhancements)]:[GOF (SWB) + Hourly Historical Funding (if applicable)]],Table19[[#This Row],[Wage Enhancement (WEG) Eligibility Rate per hour]])</f>
        <v>0</v>
      </c>
      <c r="P44" s="5" t="str" cm="1">
        <f t="array" ref="P44">IFERROR((_xlfn.IFS(C44="NON-RECE",0,C44="Director-Approved",0,F44-O44&lt;=0,0,F44-O44&lt;=0,0,F44-O44&gt;=3,3,F44-O44&lt;3,F44-O44)),"")</f>
        <v/>
      </c>
      <c r="Q44" s="4" cm="1">
        <f t="array" ref="Q44">_xlfn.IFS(O44=0,0,O44&gt;=0,O44+P44)</f>
        <v>0</v>
      </c>
      <c r="R44" s="5" t="str">
        <f t="shared" si="0"/>
        <v/>
      </c>
      <c r="S44" s="4" cm="1">
        <f t="array" ref="S44">_xlfn.IFS(Q44=0,0,Q44&gt;=0,Q44+R44)</f>
        <v>0</v>
      </c>
      <c r="T4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 s="5">
        <f>MAX(Table19[[#This Row],[Staff Hourly Wage as of December 31st, 2024
 (inclusive of all grants/enhancements, do NOT include top-up)]],Table19[[#This Row],[Base Wage + PE + Historical + GOF + HA + WEG + Wage increase + Wage floor ]])</f>
        <v>0</v>
      </c>
      <c r="V44" s="4">
        <f>Table19[[#This Row],[Final 2025 Hourly Wage
(Higher of column H '[2024 wage'] and column S '[2025 wage'])]]*Table19[[#This Row],[Estimated program hours worked from Jan 1st to Dec 31st 2025]]</f>
        <v>0</v>
      </c>
      <c r="X44" s="35" t="str">
        <f>Table19[[#This Row],[Wage Enhancement (WEG) Eligibility Rate per hour]]</f>
        <v/>
      </c>
      <c r="Y44" s="42">
        <f>Table19[[#This Row],[Hourly Pay Equity (PE) (if applicable)]]+Table19[[#This Row],[GOF (SWB) + Hourly Historical Funding (if applicable)]]</f>
        <v>0</v>
      </c>
      <c r="Z44" s="36">
        <f>IFERROR(Table19[[#This Row],[2025 Wage Increase Rate]]+Table19[[#This Row],[2025 Wage Floor Rate]]+Table19[[#This Row],[Wage Stability]],0)</f>
        <v>0</v>
      </c>
    </row>
    <row r="45" spans="1:26" x14ac:dyDescent="0.55000000000000004">
      <c r="A45" s="11"/>
      <c r="B45" s="12"/>
      <c r="C45" s="12"/>
      <c r="D45" s="11"/>
      <c r="E45" s="32" t="str">
        <f>IF(ISERROR(VLOOKUP(D45,'Data Input (ROP Use Only)'!$D$1:$E$4,2,FALSE)),"",(VLOOKUP(D45,'Data Input (ROP Use Only)'!$D$1:$E$4,2,FALSE)))</f>
        <v/>
      </c>
      <c r="F45" s="32" t="str">
        <f>IF(ISERROR(VLOOKUP(D45,'Data Input (ROP Use Only)'!$D$1:$F$4,3,FALSE)),"",(VLOOKUP(D45,'Data Input (ROP Use Only)'!$D$1:$F$4,3,FALSE)))</f>
        <v/>
      </c>
      <c r="G45" s="9"/>
      <c r="H45" s="9"/>
      <c r="I45" s="10"/>
      <c r="J45" s="10"/>
      <c r="K45" s="10"/>
      <c r="L45" s="13">
        <f>SUM(Table19[[#This Row],[Base Wage per hour as of December 31st, 2024
 (before applying any grants/enhancements)]:[GOF (SWB) + Hourly Historical Funding (if applicable)]])</f>
        <v>0</v>
      </c>
      <c r="M45" s="7" t="str">
        <f>IF(ISERROR(VLOOKUP(D45,'Data Input (ROP Use Only)'!$D$1:$G$4,4,FALSE)),"",(VLOOKUP(D45,'Data Input (ROP Use Only)'!$D$1:$G$4,4,FALSE)))</f>
        <v/>
      </c>
      <c r="N45" s="5" t="str" cm="1">
        <f t="array" ref="N45">IFERROR((_xlfn.IFS(M45-L45&lt;=0,0,M45-L45&lt;=0,0,M45-L45&gt;=2,2,M45-L45&lt;3,M45-L45)),"")</f>
        <v/>
      </c>
      <c r="O45" s="5">
        <f>SUM(Table19[[#This Row],[Base Wage per hour as of December 31st, 2024
 (before applying any grants/enhancements)]:[GOF (SWB) + Hourly Historical Funding (if applicable)]],Table19[[#This Row],[Wage Enhancement (WEG) Eligibility Rate per hour]])</f>
        <v>0</v>
      </c>
      <c r="P45" s="5" t="str" cm="1">
        <f t="array" ref="P45">IFERROR((_xlfn.IFS(C45="NON-RECE",0,C45="Director-Approved",0,F45-O45&lt;=0,0,F45-O45&lt;=0,0,F45-O45&gt;=3,3,F45-O45&lt;3,F45-O45)),"")</f>
        <v/>
      </c>
      <c r="Q45" s="4" cm="1">
        <f t="array" ref="Q45">_xlfn.IFS(O45=0,0,O45&gt;=0,O45+P45)</f>
        <v>0</v>
      </c>
      <c r="R45" s="5" t="str">
        <f t="shared" si="0"/>
        <v/>
      </c>
      <c r="S45" s="4" cm="1">
        <f t="array" ref="S45">_xlfn.IFS(Q45=0,0,Q45&gt;=0,Q45+R45)</f>
        <v>0</v>
      </c>
      <c r="T4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 s="5">
        <f>MAX(Table19[[#This Row],[Staff Hourly Wage as of December 31st, 2024
 (inclusive of all grants/enhancements, do NOT include top-up)]],Table19[[#This Row],[Base Wage + PE + Historical + GOF + HA + WEG + Wage increase + Wage floor ]])</f>
        <v>0</v>
      </c>
      <c r="V45" s="4">
        <f>Table19[[#This Row],[Final 2025 Hourly Wage
(Higher of column H '[2024 wage'] and column S '[2025 wage'])]]*Table19[[#This Row],[Estimated program hours worked from Jan 1st to Dec 31st 2025]]</f>
        <v>0</v>
      </c>
      <c r="X45" s="35" t="str">
        <f>Table19[[#This Row],[Wage Enhancement (WEG) Eligibility Rate per hour]]</f>
        <v/>
      </c>
      <c r="Y45" s="42">
        <f>Table19[[#This Row],[Hourly Pay Equity (PE) (if applicable)]]+Table19[[#This Row],[GOF (SWB) + Hourly Historical Funding (if applicable)]]</f>
        <v>0</v>
      </c>
      <c r="Z45" s="36">
        <f>IFERROR(Table19[[#This Row],[2025 Wage Increase Rate]]+Table19[[#This Row],[2025 Wage Floor Rate]]+Table19[[#This Row],[Wage Stability]],0)</f>
        <v>0</v>
      </c>
    </row>
    <row r="46" spans="1:26" x14ac:dyDescent="0.55000000000000004">
      <c r="A46" s="11"/>
      <c r="B46" s="12"/>
      <c r="C46" s="12"/>
      <c r="D46" s="11"/>
      <c r="E46" s="32" t="str">
        <f>IF(ISERROR(VLOOKUP(D46,'Data Input (ROP Use Only)'!$D$1:$E$4,2,FALSE)),"",(VLOOKUP(D46,'Data Input (ROP Use Only)'!$D$1:$E$4,2,FALSE)))</f>
        <v/>
      </c>
      <c r="F46" s="32" t="str">
        <f>IF(ISERROR(VLOOKUP(D46,'Data Input (ROP Use Only)'!$D$1:$F$4,3,FALSE)),"",(VLOOKUP(D46,'Data Input (ROP Use Only)'!$D$1:$F$4,3,FALSE)))</f>
        <v/>
      </c>
      <c r="G46" s="9"/>
      <c r="H46" s="9"/>
      <c r="I46" s="10"/>
      <c r="J46" s="10"/>
      <c r="K46" s="10"/>
      <c r="L46" s="13">
        <f>SUM(Table19[[#This Row],[Base Wage per hour as of December 31st, 2024
 (before applying any grants/enhancements)]:[GOF (SWB) + Hourly Historical Funding (if applicable)]])</f>
        <v>0</v>
      </c>
      <c r="M46" s="7" t="str">
        <f>IF(ISERROR(VLOOKUP(D46,'Data Input (ROP Use Only)'!$D$1:$G$4,4,FALSE)),"",(VLOOKUP(D46,'Data Input (ROP Use Only)'!$D$1:$G$4,4,FALSE)))</f>
        <v/>
      </c>
      <c r="N46" s="5" t="str" cm="1">
        <f t="array" ref="N46">IFERROR((_xlfn.IFS(M46-L46&lt;=0,0,M46-L46&lt;=0,0,M46-L46&gt;=2,2,M46-L46&lt;3,M46-L46)),"")</f>
        <v/>
      </c>
      <c r="O46" s="5">
        <f>SUM(Table19[[#This Row],[Base Wage per hour as of December 31st, 2024
 (before applying any grants/enhancements)]:[GOF (SWB) + Hourly Historical Funding (if applicable)]],Table19[[#This Row],[Wage Enhancement (WEG) Eligibility Rate per hour]])</f>
        <v>0</v>
      </c>
      <c r="P46" s="5" t="str" cm="1">
        <f t="array" ref="P46">IFERROR((_xlfn.IFS(C46="NON-RECE",0,C46="Director-Approved",0,F46-O46&lt;=0,0,F46-O46&lt;=0,0,F46-O46&gt;=3,3,F46-O46&lt;3,F46-O46)),"")</f>
        <v/>
      </c>
      <c r="Q46" s="4" cm="1">
        <f t="array" ref="Q46">_xlfn.IFS(O46=0,0,O46&gt;=0,O46+P46)</f>
        <v>0</v>
      </c>
      <c r="R46" s="5" t="str">
        <f t="shared" si="0"/>
        <v/>
      </c>
      <c r="S46" s="4" cm="1">
        <f t="array" ref="S46">_xlfn.IFS(Q46=0,0,Q46&gt;=0,Q46+R46)</f>
        <v>0</v>
      </c>
      <c r="T4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 s="5">
        <f>MAX(Table19[[#This Row],[Staff Hourly Wage as of December 31st, 2024
 (inclusive of all grants/enhancements, do NOT include top-up)]],Table19[[#This Row],[Base Wage + PE + Historical + GOF + HA + WEG + Wage increase + Wage floor ]])</f>
        <v>0</v>
      </c>
      <c r="V46" s="4">
        <f>Table19[[#This Row],[Final 2025 Hourly Wage
(Higher of column H '[2024 wage'] and column S '[2025 wage'])]]*Table19[[#This Row],[Estimated program hours worked from Jan 1st to Dec 31st 2025]]</f>
        <v>0</v>
      </c>
      <c r="X46" s="35" t="str">
        <f>Table19[[#This Row],[Wage Enhancement (WEG) Eligibility Rate per hour]]</f>
        <v/>
      </c>
      <c r="Y46" s="42">
        <f>Table19[[#This Row],[Hourly Pay Equity (PE) (if applicable)]]+Table19[[#This Row],[GOF (SWB) + Hourly Historical Funding (if applicable)]]</f>
        <v>0</v>
      </c>
      <c r="Z46" s="36">
        <f>IFERROR(Table19[[#This Row],[2025 Wage Increase Rate]]+Table19[[#This Row],[2025 Wage Floor Rate]]+Table19[[#This Row],[Wage Stability]],0)</f>
        <v>0</v>
      </c>
    </row>
    <row r="47" spans="1:26" x14ac:dyDescent="0.55000000000000004">
      <c r="A47" s="11"/>
      <c r="B47" s="12"/>
      <c r="C47" s="12"/>
      <c r="D47" s="11"/>
      <c r="E47" s="32" t="str">
        <f>IF(ISERROR(VLOOKUP(D47,'Data Input (ROP Use Only)'!$D$1:$E$4,2,FALSE)),"",(VLOOKUP(D47,'Data Input (ROP Use Only)'!$D$1:$E$4,2,FALSE)))</f>
        <v/>
      </c>
      <c r="F47" s="32" t="str">
        <f>IF(ISERROR(VLOOKUP(D47,'Data Input (ROP Use Only)'!$D$1:$F$4,3,FALSE)),"",(VLOOKUP(D47,'Data Input (ROP Use Only)'!$D$1:$F$4,3,FALSE)))</f>
        <v/>
      </c>
      <c r="G47" s="9"/>
      <c r="H47" s="9"/>
      <c r="I47" s="10"/>
      <c r="J47" s="10"/>
      <c r="K47" s="10"/>
      <c r="L47" s="13">
        <f>SUM(Table19[[#This Row],[Base Wage per hour as of December 31st, 2024
 (before applying any grants/enhancements)]:[GOF (SWB) + Hourly Historical Funding (if applicable)]])</f>
        <v>0</v>
      </c>
      <c r="M47" s="7" t="str">
        <f>IF(ISERROR(VLOOKUP(D47,'Data Input (ROP Use Only)'!$D$1:$G$4,4,FALSE)),"",(VLOOKUP(D47,'Data Input (ROP Use Only)'!$D$1:$G$4,4,FALSE)))</f>
        <v/>
      </c>
      <c r="N47" s="5" t="str" cm="1">
        <f t="array" ref="N47">IFERROR((_xlfn.IFS(M47-L47&lt;=0,0,M47-L47&lt;=0,0,M47-L47&gt;=2,2,M47-L47&lt;3,M47-L47)),"")</f>
        <v/>
      </c>
      <c r="O47" s="5">
        <f>SUM(Table19[[#This Row],[Base Wage per hour as of December 31st, 2024
 (before applying any grants/enhancements)]:[GOF (SWB) + Hourly Historical Funding (if applicable)]],Table19[[#This Row],[Wage Enhancement (WEG) Eligibility Rate per hour]])</f>
        <v>0</v>
      </c>
      <c r="P47" s="5" t="str" cm="1">
        <f t="array" ref="P47">IFERROR((_xlfn.IFS(C47="NON-RECE",0,C47="Director-Approved",0,F47-O47&lt;=0,0,F47-O47&lt;=0,0,F47-O47&gt;=3,3,F47-O47&lt;3,F47-O47)),"")</f>
        <v/>
      </c>
      <c r="Q47" s="4" cm="1">
        <f t="array" ref="Q47">_xlfn.IFS(O47=0,0,O47&gt;=0,O47+P47)</f>
        <v>0</v>
      </c>
      <c r="R47" s="5" t="str">
        <f t="shared" si="0"/>
        <v/>
      </c>
      <c r="S47" s="4" cm="1">
        <f t="array" ref="S47">_xlfn.IFS(Q47=0,0,Q47&gt;=0,Q47+R47)</f>
        <v>0</v>
      </c>
      <c r="T4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 s="5">
        <f>MAX(Table19[[#This Row],[Staff Hourly Wage as of December 31st, 2024
 (inclusive of all grants/enhancements, do NOT include top-up)]],Table19[[#This Row],[Base Wage + PE + Historical + GOF + HA + WEG + Wage increase + Wage floor ]])</f>
        <v>0</v>
      </c>
      <c r="V47" s="4">
        <f>Table19[[#This Row],[Final 2025 Hourly Wage
(Higher of column H '[2024 wage'] and column S '[2025 wage'])]]*Table19[[#This Row],[Estimated program hours worked from Jan 1st to Dec 31st 2025]]</f>
        <v>0</v>
      </c>
      <c r="X47" s="35" t="str">
        <f>Table19[[#This Row],[Wage Enhancement (WEG) Eligibility Rate per hour]]</f>
        <v/>
      </c>
      <c r="Y47" s="42">
        <f>Table19[[#This Row],[Hourly Pay Equity (PE) (if applicable)]]+Table19[[#This Row],[GOF (SWB) + Hourly Historical Funding (if applicable)]]</f>
        <v>0</v>
      </c>
      <c r="Z47" s="36">
        <f>IFERROR(Table19[[#This Row],[2025 Wage Increase Rate]]+Table19[[#This Row],[2025 Wage Floor Rate]]+Table19[[#This Row],[Wage Stability]],0)</f>
        <v>0</v>
      </c>
    </row>
    <row r="48" spans="1:26" x14ac:dyDescent="0.55000000000000004">
      <c r="A48" s="11"/>
      <c r="B48" s="12"/>
      <c r="C48" s="12"/>
      <c r="D48" s="11"/>
      <c r="E48" s="32" t="str">
        <f>IF(ISERROR(VLOOKUP(D48,'Data Input (ROP Use Only)'!$D$1:$E$4,2,FALSE)),"",(VLOOKUP(D48,'Data Input (ROP Use Only)'!$D$1:$E$4,2,FALSE)))</f>
        <v/>
      </c>
      <c r="F48" s="32" t="str">
        <f>IF(ISERROR(VLOOKUP(D48,'Data Input (ROP Use Only)'!$D$1:$F$4,3,FALSE)),"",(VLOOKUP(D48,'Data Input (ROP Use Only)'!$D$1:$F$4,3,FALSE)))</f>
        <v/>
      </c>
      <c r="G48" s="9"/>
      <c r="H48" s="9"/>
      <c r="I48" s="10"/>
      <c r="J48" s="10"/>
      <c r="K48" s="10"/>
      <c r="L48" s="13">
        <f>SUM(Table19[[#This Row],[Base Wage per hour as of December 31st, 2024
 (before applying any grants/enhancements)]:[GOF (SWB) + Hourly Historical Funding (if applicable)]])</f>
        <v>0</v>
      </c>
      <c r="M48" s="7" t="str">
        <f>IF(ISERROR(VLOOKUP(D48,'Data Input (ROP Use Only)'!$D$1:$G$4,4,FALSE)),"",(VLOOKUP(D48,'Data Input (ROP Use Only)'!$D$1:$G$4,4,FALSE)))</f>
        <v/>
      </c>
      <c r="N48" s="5" t="str" cm="1">
        <f t="array" ref="N48">IFERROR((_xlfn.IFS(M48-L48&lt;=0,0,M48-L48&lt;=0,0,M48-L48&gt;=2,2,M48-L48&lt;3,M48-L48)),"")</f>
        <v/>
      </c>
      <c r="O48" s="5">
        <f>SUM(Table19[[#This Row],[Base Wage per hour as of December 31st, 2024
 (before applying any grants/enhancements)]:[GOF (SWB) + Hourly Historical Funding (if applicable)]],Table19[[#This Row],[Wage Enhancement (WEG) Eligibility Rate per hour]])</f>
        <v>0</v>
      </c>
      <c r="P48" s="5" t="str" cm="1">
        <f t="array" ref="P48">IFERROR((_xlfn.IFS(C48="NON-RECE",0,C48="Director-Approved",0,F48-O48&lt;=0,0,F48-O48&lt;=0,0,F48-O48&gt;=3,3,F48-O48&lt;3,F48-O48)),"")</f>
        <v/>
      </c>
      <c r="Q48" s="4" cm="1">
        <f t="array" ref="Q48">_xlfn.IFS(O48=0,0,O48&gt;=0,O48+P48)</f>
        <v>0</v>
      </c>
      <c r="R48" s="5" t="str">
        <f t="shared" si="0"/>
        <v/>
      </c>
      <c r="S48" s="4" cm="1">
        <f t="array" ref="S48">_xlfn.IFS(Q48=0,0,Q48&gt;=0,Q48+R48)</f>
        <v>0</v>
      </c>
      <c r="T4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 s="5">
        <f>MAX(Table19[[#This Row],[Staff Hourly Wage as of December 31st, 2024
 (inclusive of all grants/enhancements, do NOT include top-up)]],Table19[[#This Row],[Base Wage + PE + Historical + GOF + HA + WEG + Wage increase + Wage floor ]])</f>
        <v>0</v>
      </c>
      <c r="V48" s="4">
        <f>Table19[[#This Row],[Final 2025 Hourly Wage
(Higher of column H '[2024 wage'] and column S '[2025 wage'])]]*Table19[[#This Row],[Estimated program hours worked from Jan 1st to Dec 31st 2025]]</f>
        <v>0</v>
      </c>
      <c r="X48" s="35" t="str">
        <f>Table19[[#This Row],[Wage Enhancement (WEG) Eligibility Rate per hour]]</f>
        <v/>
      </c>
      <c r="Y48" s="42">
        <f>Table19[[#This Row],[Hourly Pay Equity (PE) (if applicable)]]+Table19[[#This Row],[GOF (SWB) + Hourly Historical Funding (if applicable)]]</f>
        <v>0</v>
      </c>
      <c r="Z48" s="36">
        <f>IFERROR(Table19[[#This Row],[2025 Wage Increase Rate]]+Table19[[#This Row],[2025 Wage Floor Rate]]+Table19[[#This Row],[Wage Stability]],0)</f>
        <v>0</v>
      </c>
    </row>
    <row r="49" spans="1:26" x14ac:dyDescent="0.55000000000000004">
      <c r="A49" s="11"/>
      <c r="B49" s="12"/>
      <c r="C49" s="12"/>
      <c r="D49" s="11"/>
      <c r="E49" s="32" t="str">
        <f>IF(ISERROR(VLOOKUP(D49,'Data Input (ROP Use Only)'!$D$1:$E$4,2,FALSE)),"",(VLOOKUP(D49,'Data Input (ROP Use Only)'!$D$1:$E$4,2,FALSE)))</f>
        <v/>
      </c>
      <c r="F49" s="32" t="str">
        <f>IF(ISERROR(VLOOKUP(D49,'Data Input (ROP Use Only)'!$D$1:$F$4,3,FALSE)),"",(VLOOKUP(D49,'Data Input (ROP Use Only)'!$D$1:$F$4,3,FALSE)))</f>
        <v/>
      </c>
      <c r="G49" s="9"/>
      <c r="H49" s="9"/>
      <c r="I49" s="10"/>
      <c r="J49" s="10"/>
      <c r="K49" s="10"/>
      <c r="L49" s="13">
        <f>SUM(Table19[[#This Row],[Base Wage per hour as of December 31st, 2024
 (before applying any grants/enhancements)]:[GOF (SWB) + Hourly Historical Funding (if applicable)]])</f>
        <v>0</v>
      </c>
      <c r="M49" s="7" t="str">
        <f>IF(ISERROR(VLOOKUP(D49,'Data Input (ROP Use Only)'!$D$1:$G$4,4,FALSE)),"",(VLOOKUP(D49,'Data Input (ROP Use Only)'!$D$1:$G$4,4,FALSE)))</f>
        <v/>
      </c>
      <c r="N49" s="5" t="str" cm="1">
        <f t="array" ref="N49">IFERROR((_xlfn.IFS(M49-L49&lt;=0,0,M49-L49&lt;=0,0,M49-L49&gt;=2,2,M49-L49&lt;3,M49-L49)),"")</f>
        <v/>
      </c>
      <c r="O49" s="5">
        <f>SUM(Table19[[#This Row],[Base Wage per hour as of December 31st, 2024
 (before applying any grants/enhancements)]:[GOF (SWB) + Hourly Historical Funding (if applicable)]],Table19[[#This Row],[Wage Enhancement (WEG) Eligibility Rate per hour]])</f>
        <v>0</v>
      </c>
      <c r="P49" s="5" t="str" cm="1">
        <f t="array" ref="P49">IFERROR((_xlfn.IFS(C49="NON-RECE",0,C49="Director-Approved",0,F49-O49&lt;=0,0,F49-O49&lt;=0,0,F49-O49&gt;=3,3,F49-O49&lt;3,F49-O49)),"")</f>
        <v/>
      </c>
      <c r="Q49" s="4" cm="1">
        <f t="array" ref="Q49">_xlfn.IFS(O49=0,0,O49&gt;=0,O49+P49)</f>
        <v>0</v>
      </c>
      <c r="R49" s="5" t="str">
        <f t="shared" si="0"/>
        <v/>
      </c>
      <c r="S49" s="4" cm="1">
        <f t="array" ref="S49">_xlfn.IFS(Q49=0,0,Q49&gt;=0,Q49+R49)</f>
        <v>0</v>
      </c>
      <c r="T4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 s="5">
        <f>MAX(Table19[[#This Row],[Staff Hourly Wage as of December 31st, 2024
 (inclusive of all grants/enhancements, do NOT include top-up)]],Table19[[#This Row],[Base Wage + PE + Historical + GOF + HA + WEG + Wage increase + Wage floor ]])</f>
        <v>0</v>
      </c>
      <c r="V49" s="4">
        <f>Table19[[#This Row],[Final 2025 Hourly Wage
(Higher of column H '[2024 wage'] and column S '[2025 wage'])]]*Table19[[#This Row],[Estimated program hours worked from Jan 1st to Dec 31st 2025]]</f>
        <v>0</v>
      </c>
      <c r="X49" s="35" t="str">
        <f>Table19[[#This Row],[Wage Enhancement (WEG) Eligibility Rate per hour]]</f>
        <v/>
      </c>
      <c r="Y49" s="42">
        <f>Table19[[#This Row],[Hourly Pay Equity (PE) (if applicable)]]+Table19[[#This Row],[GOF (SWB) + Hourly Historical Funding (if applicable)]]</f>
        <v>0</v>
      </c>
      <c r="Z49" s="36">
        <f>IFERROR(Table19[[#This Row],[2025 Wage Increase Rate]]+Table19[[#This Row],[2025 Wage Floor Rate]]+Table19[[#This Row],[Wage Stability]],0)</f>
        <v>0</v>
      </c>
    </row>
    <row r="50" spans="1:26" x14ac:dyDescent="0.55000000000000004">
      <c r="A50" s="11"/>
      <c r="B50" s="12"/>
      <c r="C50" s="12"/>
      <c r="D50" s="11"/>
      <c r="E50" s="32" t="str">
        <f>IF(ISERROR(VLOOKUP(D50,'Data Input (ROP Use Only)'!$D$1:$E$4,2,FALSE)),"",(VLOOKUP(D50,'Data Input (ROP Use Only)'!$D$1:$E$4,2,FALSE)))</f>
        <v/>
      </c>
      <c r="F50" s="32" t="str">
        <f>IF(ISERROR(VLOOKUP(D50,'Data Input (ROP Use Only)'!$D$1:$F$4,3,FALSE)),"",(VLOOKUP(D50,'Data Input (ROP Use Only)'!$D$1:$F$4,3,FALSE)))</f>
        <v/>
      </c>
      <c r="G50" s="9"/>
      <c r="H50" s="9"/>
      <c r="I50" s="10"/>
      <c r="J50" s="10"/>
      <c r="K50" s="10"/>
      <c r="L50" s="13">
        <f>SUM(Table19[[#This Row],[Base Wage per hour as of December 31st, 2024
 (before applying any grants/enhancements)]:[GOF (SWB) + Hourly Historical Funding (if applicable)]])</f>
        <v>0</v>
      </c>
      <c r="M50" s="7" t="str">
        <f>IF(ISERROR(VLOOKUP(D50,'Data Input (ROP Use Only)'!$D$1:$G$4,4,FALSE)),"",(VLOOKUP(D50,'Data Input (ROP Use Only)'!$D$1:$G$4,4,FALSE)))</f>
        <v/>
      </c>
      <c r="N50" s="5" t="str" cm="1">
        <f t="array" ref="N50">IFERROR((_xlfn.IFS(M50-L50&lt;=0,0,M50-L50&lt;=0,0,M50-L50&gt;=2,2,M50-L50&lt;3,M50-L50)),"")</f>
        <v/>
      </c>
      <c r="O50" s="5">
        <f>SUM(Table19[[#This Row],[Base Wage per hour as of December 31st, 2024
 (before applying any grants/enhancements)]:[GOF (SWB) + Hourly Historical Funding (if applicable)]],Table19[[#This Row],[Wage Enhancement (WEG) Eligibility Rate per hour]])</f>
        <v>0</v>
      </c>
      <c r="P50" s="5" t="str" cm="1">
        <f t="array" ref="P50">IFERROR((_xlfn.IFS(C50="NON-RECE",0,C50="Director-Approved",0,F50-O50&lt;=0,0,F50-O50&lt;=0,0,F50-O50&gt;=3,3,F50-O50&lt;3,F50-O50)),"")</f>
        <v/>
      </c>
      <c r="Q50" s="4" cm="1">
        <f t="array" ref="Q50">_xlfn.IFS(O50=0,0,O50&gt;=0,O50+P50)</f>
        <v>0</v>
      </c>
      <c r="R50" s="5" t="str">
        <f t="shared" si="0"/>
        <v/>
      </c>
      <c r="S50" s="4" cm="1">
        <f t="array" ref="S50">_xlfn.IFS(Q50=0,0,Q50&gt;=0,Q50+R50)</f>
        <v>0</v>
      </c>
      <c r="T5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0" s="5">
        <f>MAX(Table19[[#This Row],[Staff Hourly Wage as of December 31st, 2024
 (inclusive of all grants/enhancements, do NOT include top-up)]],Table19[[#This Row],[Base Wage + PE + Historical + GOF + HA + WEG + Wage increase + Wage floor ]])</f>
        <v>0</v>
      </c>
      <c r="V50" s="4">
        <f>Table19[[#This Row],[Final 2025 Hourly Wage
(Higher of column H '[2024 wage'] and column S '[2025 wage'])]]*Table19[[#This Row],[Estimated program hours worked from Jan 1st to Dec 31st 2025]]</f>
        <v>0</v>
      </c>
      <c r="X50" s="35" t="str">
        <f>Table19[[#This Row],[Wage Enhancement (WEG) Eligibility Rate per hour]]</f>
        <v/>
      </c>
      <c r="Y50" s="42">
        <f>Table19[[#This Row],[Hourly Pay Equity (PE) (if applicable)]]+Table19[[#This Row],[GOF (SWB) + Hourly Historical Funding (if applicable)]]</f>
        <v>0</v>
      </c>
      <c r="Z50" s="36">
        <f>IFERROR(Table19[[#This Row],[2025 Wage Increase Rate]]+Table19[[#This Row],[2025 Wage Floor Rate]]+Table19[[#This Row],[Wage Stability]],0)</f>
        <v>0</v>
      </c>
    </row>
    <row r="51" spans="1:26" x14ac:dyDescent="0.55000000000000004">
      <c r="A51" s="11"/>
      <c r="B51" s="12"/>
      <c r="C51" s="12"/>
      <c r="D51" s="11"/>
      <c r="E51" s="32" t="str">
        <f>IF(ISERROR(VLOOKUP(D51,'Data Input (ROP Use Only)'!$D$1:$E$4,2,FALSE)),"",(VLOOKUP(D51,'Data Input (ROP Use Only)'!$D$1:$E$4,2,FALSE)))</f>
        <v/>
      </c>
      <c r="F51" s="32" t="str">
        <f>IF(ISERROR(VLOOKUP(D51,'Data Input (ROP Use Only)'!$D$1:$F$4,3,FALSE)),"",(VLOOKUP(D51,'Data Input (ROP Use Only)'!$D$1:$F$4,3,FALSE)))</f>
        <v/>
      </c>
      <c r="G51" s="9"/>
      <c r="H51" s="9"/>
      <c r="I51" s="10"/>
      <c r="J51" s="10"/>
      <c r="K51" s="10"/>
      <c r="L51" s="13">
        <f>SUM(Table19[[#This Row],[Base Wage per hour as of December 31st, 2024
 (before applying any grants/enhancements)]:[GOF (SWB) + Hourly Historical Funding (if applicable)]])</f>
        <v>0</v>
      </c>
      <c r="M51" s="7" t="str">
        <f>IF(ISERROR(VLOOKUP(D51,'Data Input (ROP Use Only)'!$D$1:$G$4,4,FALSE)),"",(VLOOKUP(D51,'Data Input (ROP Use Only)'!$D$1:$G$4,4,FALSE)))</f>
        <v/>
      </c>
      <c r="N51" s="5" t="str" cm="1">
        <f t="array" ref="N51">IFERROR((_xlfn.IFS(M51-L51&lt;=0,0,M51-L51&lt;=0,0,M51-L51&gt;=2,2,M51-L51&lt;3,M51-L51)),"")</f>
        <v/>
      </c>
      <c r="O51" s="5">
        <f>SUM(Table19[[#This Row],[Base Wage per hour as of December 31st, 2024
 (before applying any grants/enhancements)]:[GOF (SWB) + Hourly Historical Funding (if applicable)]],Table19[[#This Row],[Wage Enhancement (WEG) Eligibility Rate per hour]])</f>
        <v>0</v>
      </c>
      <c r="P51" s="5" t="str" cm="1">
        <f t="array" ref="P51">IFERROR((_xlfn.IFS(C51="NON-RECE",0,C51="Director-Approved",0,F51-O51&lt;=0,0,F51-O51&lt;=0,0,F51-O51&gt;=3,3,F51-O51&lt;3,F51-O51)),"")</f>
        <v/>
      </c>
      <c r="Q51" s="4" cm="1">
        <f t="array" ref="Q51">_xlfn.IFS(O51=0,0,O51&gt;=0,O51+P51)</f>
        <v>0</v>
      </c>
      <c r="R51" s="5" t="str">
        <f t="shared" si="0"/>
        <v/>
      </c>
      <c r="S51" s="4" cm="1">
        <f t="array" ref="S51">_xlfn.IFS(Q51=0,0,Q51&gt;=0,Q51+R51)</f>
        <v>0</v>
      </c>
      <c r="T5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1" s="5">
        <f>MAX(Table19[[#This Row],[Staff Hourly Wage as of December 31st, 2024
 (inclusive of all grants/enhancements, do NOT include top-up)]],Table19[[#This Row],[Base Wage + PE + Historical + GOF + HA + WEG + Wage increase + Wage floor ]])</f>
        <v>0</v>
      </c>
      <c r="V51" s="4">
        <f>Table19[[#This Row],[Final 2025 Hourly Wage
(Higher of column H '[2024 wage'] and column S '[2025 wage'])]]*Table19[[#This Row],[Estimated program hours worked from Jan 1st to Dec 31st 2025]]</f>
        <v>0</v>
      </c>
      <c r="X51" s="35" t="str">
        <f>Table19[[#This Row],[Wage Enhancement (WEG) Eligibility Rate per hour]]</f>
        <v/>
      </c>
      <c r="Y51" s="42">
        <f>Table19[[#This Row],[Hourly Pay Equity (PE) (if applicable)]]+Table19[[#This Row],[GOF (SWB) + Hourly Historical Funding (if applicable)]]</f>
        <v>0</v>
      </c>
      <c r="Z51" s="36">
        <f>IFERROR(Table19[[#This Row],[2025 Wage Increase Rate]]+Table19[[#This Row],[2025 Wage Floor Rate]]+Table19[[#This Row],[Wage Stability]],0)</f>
        <v>0</v>
      </c>
    </row>
    <row r="52" spans="1:26" outlineLevel="1" x14ac:dyDescent="0.55000000000000004">
      <c r="A52" s="11"/>
      <c r="B52" s="12"/>
      <c r="C52" s="12"/>
      <c r="D52" s="11"/>
      <c r="E52" s="32" t="str">
        <f>IF(ISERROR(VLOOKUP(D52,'Data Input (ROP Use Only)'!$D$1:$E$4,2,FALSE)),"",(VLOOKUP(D52,'Data Input (ROP Use Only)'!$D$1:$E$4,2,FALSE)))</f>
        <v/>
      </c>
      <c r="F52" s="32" t="str">
        <f>IF(ISERROR(VLOOKUP(D52,'Data Input (ROP Use Only)'!$D$1:$F$4,3,FALSE)),"",(VLOOKUP(D52,'Data Input (ROP Use Only)'!$D$1:$F$4,3,FALSE)))</f>
        <v/>
      </c>
      <c r="G52" s="9"/>
      <c r="H52" s="9"/>
      <c r="I52" s="10"/>
      <c r="J52" s="10"/>
      <c r="K52" s="10"/>
      <c r="L52" s="13">
        <f>SUM(Table19[[#This Row],[Base Wage per hour as of December 31st, 2024
 (before applying any grants/enhancements)]:[GOF (SWB) + Hourly Historical Funding (if applicable)]])</f>
        <v>0</v>
      </c>
      <c r="M52" s="7" t="str">
        <f>IF(ISERROR(VLOOKUP(D52,'Data Input (ROP Use Only)'!$D$1:$G$4,4,FALSE)),"",(VLOOKUP(D52,'Data Input (ROP Use Only)'!$D$1:$G$4,4,FALSE)))</f>
        <v/>
      </c>
      <c r="N52" s="5" t="str" cm="1">
        <f t="array" ref="N52">IFERROR((_xlfn.IFS(M52-L52&lt;=0,0,M52-L52&lt;=0,0,M52-L52&gt;=2,2,M52-L52&lt;3,M52-L52)),"")</f>
        <v/>
      </c>
      <c r="O52" s="5">
        <f>SUM(Table19[[#This Row],[Base Wage per hour as of December 31st, 2024
 (before applying any grants/enhancements)]:[GOF (SWB) + Hourly Historical Funding (if applicable)]],Table19[[#This Row],[Wage Enhancement (WEG) Eligibility Rate per hour]])</f>
        <v>0</v>
      </c>
      <c r="P52" s="5" t="str" cm="1">
        <f t="array" ref="P52">IFERROR((_xlfn.IFS(C52="NON-RECE",0,C52="Director-Approved",0,F52-O52&lt;=0,0,F52-O52&lt;=0,0,F52-O52&gt;=3,3,F52-O52&lt;3,F52-O52)),"")</f>
        <v/>
      </c>
      <c r="Q52" s="4" cm="1">
        <f t="array" ref="Q52">_xlfn.IFS(O52=0,0,O52&gt;=0,O52+P52)</f>
        <v>0</v>
      </c>
      <c r="R52" s="5" t="str">
        <f t="shared" si="0"/>
        <v/>
      </c>
      <c r="S52" s="4" cm="1">
        <f t="array" ref="S52">_xlfn.IFS(Q52=0,0,Q52&gt;=0,Q52+R52)</f>
        <v>0</v>
      </c>
      <c r="T5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2" s="5">
        <f>MAX(Table19[[#This Row],[Staff Hourly Wage as of December 31st, 2024
 (inclusive of all grants/enhancements, do NOT include top-up)]],Table19[[#This Row],[Base Wage + PE + Historical + GOF + HA + WEG + Wage increase + Wage floor ]])</f>
        <v>0</v>
      </c>
      <c r="V52" s="4">
        <f>Table19[[#This Row],[Final 2025 Hourly Wage
(Higher of column H '[2024 wage'] and column S '[2025 wage'])]]*Table19[[#This Row],[Estimated program hours worked from Jan 1st to Dec 31st 2025]]</f>
        <v>0</v>
      </c>
      <c r="X52" s="35" t="str">
        <f>Table19[[#This Row],[Wage Enhancement (WEG) Eligibility Rate per hour]]</f>
        <v/>
      </c>
      <c r="Y52" s="42">
        <f>Table19[[#This Row],[Hourly Pay Equity (PE) (if applicable)]]+Table19[[#This Row],[GOF (SWB) + Hourly Historical Funding (if applicable)]]</f>
        <v>0</v>
      </c>
      <c r="Z52" s="36">
        <f>IFERROR(Table19[[#This Row],[2025 Wage Increase Rate]]+Table19[[#This Row],[2025 Wage Floor Rate]]+Table19[[#This Row],[Wage Stability]],0)</f>
        <v>0</v>
      </c>
    </row>
    <row r="53" spans="1:26" outlineLevel="1" x14ac:dyDescent="0.55000000000000004">
      <c r="A53" s="11"/>
      <c r="B53" s="12"/>
      <c r="C53" s="12"/>
      <c r="D53" s="11"/>
      <c r="E53" s="32" t="str">
        <f>IF(ISERROR(VLOOKUP(D53,'Data Input (ROP Use Only)'!$D$1:$E$4,2,FALSE)),"",(VLOOKUP(D53,'Data Input (ROP Use Only)'!$D$1:$E$4,2,FALSE)))</f>
        <v/>
      </c>
      <c r="F53" s="32" t="str">
        <f>IF(ISERROR(VLOOKUP(D53,'Data Input (ROP Use Only)'!$D$1:$F$4,3,FALSE)),"",(VLOOKUP(D53,'Data Input (ROP Use Only)'!$D$1:$F$4,3,FALSE)))</f>
        <v/>
      </c>
      <c r="G53" s="9"/>
      <c r="H53" s="9"/>
      <c r="I53" s="10"/>
      <c r="J53" s="10"/>
      <c r="K53" s="10"/>
      <c r="L53" s="13">
        <f>SUM(Table19[[#This Row],[Base Wage per hour as of December 31st, 2024
 (before applying any grants/enhancements)]:[GOF (SWB) + Hourly Historical Funding (if applicable)]])</f>
        <v>0</v>
      </c>
      <c r="M53" s="7" t="str">
        <f>IF(ISERROR(VLOOKUP(D53,'Data Input (ROP Use Only)'!$D$1:$G$4,4,FALSE)),"",(VLOOKUP(D53,'Data Input (ROP Use Only)'!$D$1:$G$4,4,FALSE)))</f>
        <v/>
      </c>
      <c r="N53" s="5" t="str" cm="1">
        <f t="array" ref="N53">IFERROR((_xlfn.IFS(M53-L53&lt;=0,0,M53-L53&lt;=0,0,M53-L53&gt;=2,2,M53-L53&lt;3,M53-L53)),"")</f>
        <v/>
      </c>
      <c r="O53" s="5">
        <f>SUM(Table19[[#This Row],[Base Wage per hour as of December 31st, 2024
 (before applying any grants/enhancements)]:[GOF (SWB) + Hourly Historical Funding (if applicable)]],Table19[[#This Row],[Wage Enhancement (WEG) Eligibility Rate per hour]])</f>
        <v>0</v>
      </c>
      <c r="P53" s="5" t="str" cm="1">
        <f t="array" ref="P53">IFERROR((_xlfn.IFS(C53="NON-RECE",0,C53="Director-Approved",0,F53-O53&lt;=0,0,F53-O53&lt;=0,0,F53-O53&gt;=3,3,F53-O53&lt;3,F53-O53)),"")</f>
        <v/>
      </c>
      <c r="Q53" s="4" cm="1">
        <f t="array" ref="Q53">_xlfn.IFS(O53=0,0,O53&gt;=0,O53+P53)</f>
        <v>0</v>
      </c>
      <c r="R53" s="5" t="str">
        <f t="shared" si="0"/>
        <v/>
      </c>
      <c r="S53" s="4" cm="1">
        <f t="array" ref="S53">_xlfn.IFS(Q53=0,0,Q53&gt;=0,Q53+R53)</f>
        <v>0</v>
      </c>
      <c r="T5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3" s="5">
        <f>MAX(Table19[[#This Row],[Staff Hourly Wage as of December 31st, 2024
 (inclusive of all grants/enhancements, do NOT include top-up)]],Table19[[#This Row],[Base Wage + PE + Historical + GOF + HA + WEG + Wage increase + Wage floor ]])</f>
        <v>0</v>
      </c>
      <c r="V53" s="4">
        <f>Table19[[#This Row],[Final 2025 Hourly Wage
(Higher of column H '[2024 wage'] and column S '[2025 wage'])]]*Table19[[#This Row],[Estimated program hours worked from Jan 1st to Dec 31st 2025]]</f>
        <v>0</v>
      </c>
      <c r="X53" s="35" t="str">
        <f>Table19[[#This Row],[Wage Enhancement (WEG) Eligibility Rate per hour]]</f>
        <v/>
      </c>
      <c r="Y53" s="42">
        <f>Table19[[#This Row],[Hourly Pay Equity (PE) (if applicable)]]+Table19[[#This Row],[GOF (SWB) + Hourly Historical Funding (if applicable)]]</f>
        <v>0</v>
      </c>
      <c r="Z53" s="36">
        <f>IFERROR(Table19[[#This Row],[2025 Wage Increase Rate]]+Table19[[#This Row],[2025 Wage Floor Rate]]+Table19[[#This Row],[Wage Stability]],0)</f>
        <v>0</v>
      </c>
    </row>
    <row r="54" spans="1:26" outlineLevel="1" x14ac:dyDescent="0.55000000000000004">
      <c r="A54" s="11"/>
      <c r="B54" s="12"/>
      <c r="C54" s="12"/>
      <c r="D54" s="11"/>
      <c r="E54" s="32" t="str">
        <f>IF(ISERROR(VLOOKUP(D54,'Data Input (ROP Use Only)'!$D$1:$E$4,2,FALSE)),"",(VLOOKUP(D54,'Data Input (ROP Use Only)'!$D$1:$E$4,2,FALSE)))</f>
        <v/>
      </c>
      <c r="F54" s="32" t="str">
        <f>IF(ISERROR(VLOOKUP(D54,'Data Input (ROP Use Only)'!$D$1:$F$4,3,FALSE)),"",(VLOOKUP(D54,'Data Input (ROP Use Only)'!$D$1:$F$4,3,FALSE)))</f>
        <v/>
      </c>
      <c r="G54" s="9"/>
      <c r="H54" s="9"/>
      <c r="I54" s="10"/>
      <c r="J54" s="10"/>
      <c r="K54" s="10"/>
      <c r="L54" s="13">
        <f>SUM(Table19[[#This Row],[Base Wage per hour as of December 31st, 2024
 (before applying any grants/enhancements)]:[GOF (SWB) + Hourly Historical Funding (if applicable)]])</f>
        <v>0</v>
      </c>
      <c r="M54" s="7" t="str">
        <f>IF(ISERROR(VLOOKUP(D54,'Data Input (ROP Use Only)'!$D$1:$G$4,4,FALSE)),"",(VLOOKUP(D54,'Data Input (ROP Use Only)'!$D$1:$G$4,4,FALSE)))</f>
        <v/>
      </c>
      <c r="N54" s="5" t="str" cm="1">
        <f t="array" ref="N54">IFERROR((_xlfn.IFS(M54-L54&lt;=0,0,M54-L54&lt;=0,0,M54-L54&gt;=2,2,M54-L54&lt;3,M54-L54)),"")</f>
        <v/>
      </c>
      <c r="O54" s="5">
        <f>SUM(Table19[[#This Row],[Base Wage per hour as of December 31st, 2024
 (before applying any grants/enhancements)]:[GOF (SWB) + Hourly Historical Funding (if applicable)]],Table19[[#This Row],[Wage Enhancement (WEG) Eligibility Rate per hour]])</f>
        <v>0</v>
      </c>
      <c r="P54" s="5" t="str" cm="1">
        <f t="array" ref="P54">IFERROR((_xlfn.IFS(C54="NON-RECE",0,C54="Director-Approved",0,F54-O54&lt;=0,0,F54-O54&lt;=0,0,F54-O54&gt;=3,3,F54-O54&lt;3,F54-O54)),"")</f>
        <v/>
      </c>
      <c r="Q54" s="4" cm="1">
        <f t="array" ref="Q54">_xlfn.IFS(O54=0,0,O54&gt;=0,O54+P54)</f>
        <v>0</v>
      </c>
      <c r="R54" s="5" t="str">
        <f t="shared" si="0"/>
        <v/>
      </c>
      <c r="S54" s="4" cm="1">
        <f t="array" ref="S54">_xlfn.IFS(Q54=0,0,Q54&gt;=0,Q54+R54)</f>
        <v>0</v>
      </c>
      <c r="T5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4" s="5">
        <f>MAX(Table19[[#This Row],[Staff Hourly Wage as of December 31st, 2024
 (inclusive of all grants/enhancements, do NOT include top-up)]],Table19[[#This Row],[Base Wage + PE + Historical + GOF + HA + WEG + Wage increase + Wage floor ]])</f>
        <v>0</v>
      </c>
      <c r="V54" s="4">
        <f>Table19[[#This Row],[Final 2025 Hourly Wage
(Higher of column H '[2024 wage'] and column S '[2025 wage'])]]*Table19[[#This Row],[Estimated program hours worked from Jan 1st to Dec 31st 2025]]</f>
        <v>0</v>
      </c>
      <c r="X54" s="35" t="str">
        <f>Table19[[#This Row],[Wage Enhancement (WEG) Eligibility Rate per hour]]</f>
        <v/>
      </c>
      <c r="Y54" s="42">
        <f>Table19[[#This Row],[Hourly Pay Equity (PE) (if applicable)]]+Table19[[#This Row],[GOF (SWB) + Hourly Historical Funding (if applicable)]]</f>
        <v>0</v>
      </c>
      <c r="Z54" s="36">
        <f>IFERROR(Table19[[#This Row],[2025 Wage Increase Rate]]+Table19[[#This Row],[2025 Wage Floor Rate]]+Table19[[#This Row],[Wage Stability]],0)</f>
        <v>0</v>
      </c>
    </row>
    <row r="55" spans="1:26" outlineLevel="1" x14ac:dyDescent="0.55000000000000004">
      <c r="A55" s="11"/>
      <c r="B55" s="12"/>
      <c r="C55" s="12"/>
      <c r="D55" s="11"/>
      <c r="E55" s="32" t="str">
        <f>IF(ISERROR(VLOOKUP(D55,'Data Input (ROP Use Only)'!$D$1:$E$4,2,FALSE)),"",(VLOOKUP(D55,'Data Input (ROP Use Only)'!$D$1:$E$4,2,FALSE)))</f>
        <v/>
      </c>
      <c r="F55" s="32" t="str">
        <f>IF(ISERROR(VLOOKUP(D55,'Data Input (ROP Use Only)'!$D$1:$F$4,3,FALSE)),"",(VLOOKUP(D55,'Data Input (ROP Use Only)'!$D$1:$F$4,3,FALSE)))</f>
        <v/>
      </c>
      <c r="G55" s="9"/>
      <c r="H55" s="9"/>
      <c r="I55" s="10"/>
      <c r="J55" s="10"/>
      <c r="K55" s="10"/>
      <c r="L55" s="13">
        <f>SUM(Table19[[#This Row],[Base Wage per hour as of December 31st, 2024
 (before applying any grants/enhancements)]:[GOF (SWB) + Hourly Historical Funding (if applicable)]])</f>
        <v>0</v>
      </c>
      <c r="M55" s="7" t="str">
        <f>IF(ISERROR(VLOOKUP(D55,'Data Input (ROP Use Only)'!$D$1:$G$4,4,FALSE)),"",(VLOOKUP(D55,'Data Input (ROP Use Only)'!$D$1:$G$4,4,FALSE)))</f>
        <v/>
      </c>
      <c r="N55" s="5" t="str" cm="1">
        <f t="array" ref="N55">IFERROR((_xlfn.IFS(M55-L55&lt;=0,0,M55-L55&lt;=0,0,M55-L55&gt;=2,2,M55-L55&lt;3,M55-L55)),"")</f>
        <v/>
      </c>
      <c r="O55" s="5">
        <f>SUM(Table19[[#This Row],[Base Wage per hour as of December 31st, 2024
 (before applying any grants/enhancements)]:[GOF (SWB) + Hourly Historical Funding (if applicable)]],Table19[[#This Row],[Wage Enhancement (WEG) Eligibility Rate per hour]])</f>
        <v>0</v>
      </c>
      <c r="P55" s="5" t="str" cm="1">
        <f t="array" ref="P55">IFERROR((_xlfn.IFS(C55="NON-RECE",0,C55="Director-Approved",0,F55-O55&lt;=0,0,F55-O55&lt;=0,0,F55-O55&gt;=3,3,F55-O55&lt;3,F55-O55)),"")</f>
        <v/>
      </c>
      <c r="Q55" s="4" cm="1">
        <f t="array" ref="Q55">_xlfn.IFS(O55=0,0,O55&gt;=0,O55+P55)</f>
        <v>0</v>
      </c>
      <c r="R55" s="5" t="str">
        <f t="shared" si="0"/>
        <v/>
      </c>
      <c r="S55" s="4" cm="1">
        <f t="array" ref="S55">_xlfn.IFS(Q55=0,0,Q55&gt;=0,Q55+R55)</f>
        <v>0</v>
      </c>
      <c r="T5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5" s="5">
        <f>MAX(Table19[[#This Row],[Staff Hourly Wage as of December 31st, 2024
 (inclusive of all grants/enhancements, do NOT include top-up)]],Table19[[#This Row],[Base Wage + PE + Historical + GOF + HA + WEG + Wage increase + Wage floor ]])</f>
        <v>0</v>
      </c>
      <c r="V55" s="4">
        <f>Table19[[#This Row],[Final 2025 Hourly Wage
(Higher of column H '[2024 wage'] and column S '[2025 wage'])]]*Table19[[#This Row],[Estimated program hours worked from Jan 1st to Dec 31st 2025]]</f>
        <v>0</v>
      </c>
      <c r="X55" s="35" t="str">
        <f>Table19[[#This Row],[Wage Enhancement (WEG) Eligibility Rate per hour]]</f>
        <v/>
      </c>
      <c r="Y55" s="42">
        <f>Table19[[#This Row],[Hourly Pay Equity (PE) (if applicable)]]+Table19[[#This Row],[GOF (SWB) + Hourly Historical Funding (if applicable)]]</f>
        <v>0</v>
      </c>
      <c r="Z55" s="36">
        <f>IFERROR(Table19[[#This Row],[2025 Wage Increase Rate]]+Table19[[#This Row],[2025 Wage Floor Rate]]+Table19[[#This Row],[Wage Stability]],0)</f>
        <v>0</v>
      </c>
    </row>
    <row r="56" spans="1:26" outlineLevel="1" x14ac:dyDescent="0.55000000000000004">
      <c r="A56" s="11"/>
      <c r="B56" s="12"/>
      <c r="C56" s="12"/>
      <c r="D56" s="11"/>
      <c r="E56" s="32" t="str">
        <f>IF(ISERROR(VLOOKUP(D56,'Data Input (ROP Use Only)'!$D$1:$E$4,2,FALSE)),"",(VLOOKUP(D56,'Data Input (ROP Use Only)'!$D$1:$E$4,2,FALSE)))</f>
        <v/>
      </c>
      <c r="F56" s="32" t="str">
        <f>IF(ISERROR(VLOOKUP(D56,'Data Input (ROP Use Only)'!$D$1:$F$4,3,FALSE)),"",(VLOOKUP(D56,'Data Input (ROP Use Only)'!$D$1:$F$4,3,FALSE)))</f>
        <v/>
      </c>
      <c r="G56" s="9"/>
      <c r="H56" s="9"/>
      <c r="I56" s="10"/>
      <c r="J56" s="10"/>
      <c r="K56" s="10"/>
      <c r="L56" s="13">
        <f>SUM(Table19[[#This Row],[Base Wage per hour as of December 31st, 2024
 (before applying any grants/enhancements)]:[GOF (SWB) + Hourly Historical Funding (if applicable)]])</f>
        <v>0</v>
      </c>
      <c r="M56" s="7" t="str">
        <f>IF(ISERROR(VLOOKUP(D56,'Data Input (ROP Use Only)'!$D$1:$G$4,4,FALSE)),"",(VLOOKUP(D56,'Data Input (ROP Use Only)'!$D$1:$G$4,4,FALSE)))</f>
        <v/>
      </c>
      <c r="N56" s="5" t="str" cm="1">
        <f t="array" ref="N56">IFERROR((_xlfn.IFS(M56-L56&lt;=0,0,M56-L56&lt;=0,0,M56-L56&gt;=2,2,M56-L56&lt;3,M56-L56)),"")</f>
        <v/>
      </c>
      <c r="O56" s="5">
        <f>SUM(Table19[[#This Row],[Base Wage per hour as of December 31st, 2024
 (before applying any grants/enhancements)]:[GOF (SWB) + Hourly Historical Funding (if applicable)]],Table19[[#This Row],[Wage Enhancement (WEG) Eligibility Rate per hour]])</f>
        <v>0</v>
      </c>
      <c r="P56" s="5" t="str" cm="1">
        <f t="array" ref="P56">IFERROR((_xlfn.IFS(C56="NON-RECE",0,C56="Director-Approved",0,F56-O56&lt;=0,0,F56-O56&lt;=0,0,F56-O56&gt;=3,3,F56-O56&lt;3,F56-O56)),"")</f>
        <v/>
      </c>
      <c r="Q56" s="4" cm="1">
        <f t="array" ref="Q56">_xlfn.IFS(O56=0,0,O56&gt;=0,O56+P56)</f>
        <v>0</v>
      </c>
      <c r="R56" s="5" t="str">
        <f t="shared" si="0"/>
        <v/>
      </c>
      <c r="S56" s="4" cm="1">
        <f t="array" ref="S56">_xlfn.IFS(Q56=0,0,Q56&gt;=0,Q56+R56)</f>
        <v>0</v>
      </c>
      <c r="T5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6" s="5">
        <f>MAX(Table19[[#This Row],[Staff Hourly Wage as of December 31st, 2024
 (inclusive of all grants/enhancements, do NOT include top-up)]],Table19[[#This Row],[Base Wage + PE + Historical + GOF + HA + WEG + Wage increase + Wage floor ]])</f>
        <v>0</v>
      </c>
      <c r="V56" s="4">
        <f>Table19[[#This Row],[Final 2025 Hourly Wage
(Higher of column H '[2024 wage'] and column S '[2025 wage'])]]*Table19[[#This Row],[Estimated program hours worked from Jan 1st to Dec 31st 2025]]</f>
        <v>0</v>
      </c>
      <c r="X56" s="35" t="str">
        <f>Table19[[#This Row],[Wage Enhancement (WEG) Eligibility Rate per hour]]</f>
        <v/>
      </c>
      <c r="Y56" s="42">
        <f>Table19[[#This Row],[Hourly Pay Equity (PE) (if applicable)]]+Table19[[#This Row],[GOF (SWB) + Hourly Historical Funding (if applicable)]]</f>
        <v>0</v>
      </c>
      <c r="Z56" s="36">
        <f>IFERROR(Table19[[#This Row],[2025 Wage Increase Rate]]+Table19[[#This Row],[2025 Wage Floor Rate]]+Table19[[#This Row],[Wage Stability]],0)</f>
        <v>0</v>
      </c>
    </row>
    <row r="57" spans="1:26" outlineLevel="1" x14ac:dyDescent="0.55000000000000004">
      <c r="A57" s="11"/>
      <c r="B57" s="12"/>
      <c r="C57" s="12"/>
      <c r="D57" s="11"/>
      <c r="E57" s="32" t="str">
        <f>IF(ISERROR(VLOOKUP(D57,'Data Input (ROP Use Only)'!$D$1:$E$4,2,FALSE)),"",(VLOOKUP(D57,'Data Input (ROP Use Only)'!$D$1:$E$4,2,FALSE)))</f>
        <v/>
      </c>
      <c r="F57" s="32" t="str">
        <f>IF(ISERROR(VLOOKUP(D57,'Data Input (ROP Use Only)'!$D$1:$F$4,3,FALSE)),"",(VLOOKUP(D57,'Data Input (ROP Use Only)'!$D$1:$F$4,3,FALSE)))</f>
        <v/>
      </c>
      <c r="G57" s="9"/>
      <c r="H57" s="9"/>
      <c r="I57" s="10"/>
      <c r="J57" s="10"/>
      <c r="K57" s="10"/>
      <c r="L57" s="13">
        <f>SUM(Table19[[#This Row],[Base Wage per hour as of December 31st, 2024
 (before applying any grants/enhancements)]:[GOF (SWB) + Hourly Historical Funding (if applicable)]])</f>
        <v>0</v>
      </c>
      <c r="M57" s="7" t="str">
        <f>IF(ISERROR(VLOOKUP(D57,'Data Input (ROP Use Only)'!$D$1:$G$4,4,FALSE)),"",(VLOOKUP(D57,'Data Input (ROP Use Only)'!$D$1:$G$4,4,FALSE)))</f>
        <v/>
      </c>
      <c r="N57" s="5" t="str" cm="1">
        <f t="array" ref="N57">IFERROR((_xlfn.IFS(M57-L57&lt;=0,0,M57-L57&lt;=0,0,M57-L57&gt;=2,2,M57-L57&lt;3,M57-L57)),"")</f>
        <v/>
      </c>
      <c r="O57" s="5">
        <f>SUM(Table19[[#This Row],[Base Wage per hour as of December 31st, 2024
 (before applying any grants/enhancements)]:[GOF (SWB) + Hourly Historical Funding (if applicable)]],Table19[[#This Row],[Wage Enhancement (WEG) Eligibility Rate per hour]])</f>
        <v>0</v>
      </c>
      <c r="P57" s="5" t="str" cm="1">
        <f t="array" ref="P57">IFERROR((_xlfn.IFS(C57="NON-RECE",0,C57="Director-Approved",0,F57-O57&lt;=0,0,F57-O57&lt;=0,0,F57-O57&gt;=3,3,F57-O57&lt;3,F57-O57)),"")</f>
        <v/>
      </c>
      <c r="Q57" s="4" cm="1">
        <f t="array" ref="Q57">_xlfn.IFS(O57=0,0,O57&gt;=0,O57+P57)</f>
        <v>0</v>
      </c>
      <c r="R57" s="5" t="str">
        <f t="shared" si="0"/>
        <v/>
      </c>
      <c r="S57" s="4" cm="1">
        <f t="array" ref="S57">_xlfn.IFS(Q57=0,0,Q57&gt;=0,Q57+R57)</f>
        <v>0</v>
      </c>
      <c r="T5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7" s="5">
        <f>MAX(Table19[[#This Row],[Staff Hourly Wage as of December 31st, 2024
 (inclusive of all grants/enhancements, do NOT include top-up)]],Table19[[#This Row],[Base Wage + PE + Historical + GOF + HA + WEG + Wage increase + Wage floor ]])</f>
        <v>0</v>
      </c>
      <c r="V57" s="4">
        <f>Table19[[#This Row],[Final 2025 Hourly Wage
(Higher of column H '[2024 wage'] and column S '[2025 wage'])]]*Table19[[#This Row],[Estimated program hours worked from Jan 1st to Dec 31st 2025]]</f>
        <v>0</v>
      </c>
      <c r="X57" s="35" t="str">
        <f>Table19[[#This Row],[Wage Enhancement (WEG) Eligibility Rate per hour]]</f>
        <v/>
      </c>
      <c r="Y57" s="42">
        <f>Table19[[#This Row],[Hourly Pay Equity (PE) (if applicable)]]+Table19[[#This Row],[GOF (SWB) + Hourly Historical Funding (if applicable)]]</f>
        <v>0</v>
      </c>
      <c r="Z57" s="36">
        <f>IFERROR(Table19[[#This Row],[2025 Wage Increase Rate]]+Table19[[#This Row],[2025 Wage Floor Rate]]+Table19[[#This Row],[Wage Stability]],0)</f>
        <v>0</v>
      </c>
    </row>
    <row r="58" spans="1:26" outlineLevel="1" x14ac:dyDescent="0.55000000000000004">
      <c r="A58" s="11"/>
      <c r="B58" s="12"/>
      <c r="C58" s="12"/>
      <c r="D58" s="11"/>
      <c r="E58" s="32" t="str">
        <f>IF(ISERROR(VLOOKUP(D58,'Data Input (ROP Use Only)'!$D$1:$E$4,2,FALSE)),"",(VLOOKUP(D58,'Data Input (ROP Use Only)'!$D$1:$E$4,2,FALSE)))</f>
        <v/>
      </c>
      <c r="F58" s="32" t="str">
        <f>IF(ISERROR(VLOOKUP(D58,'Data Input (ROP Use Only)'!$D$1:$F$4,3,FALSE)),"",(VLOOKUP(D58,'Data Input (ROP Use Only)'!$D$1:$F$4,3,FALSE)))</f>
        <v/>
      </c>
      <c r="G58" s="9"/>
      <c r="H58" s="9"/>
      <c r="I58" s="10"/>
      <c r="J58" s="10"/>
      <c r="K58" s="10"/>
      <c r="L58" s="13">
        <f>SUM(Table19[[#This Row],[Base Wage per hour as of December 31st, 2024
 (before applying any grants/enhancements)]:[GOF (SWB) + Hourly Historical Funding (if applicable)]])</f>
        <v>0</v>
      </c>
      <c r="M58" s="7" t="str">
        <f>IF(ISERROR(VLOOKUP(D58,'Data Input (ROP Use Only)'!$D$1:$G$4,4,FALSE)),"",(VLOOKUP(D58,'Data Input (ROP Use Only)'!$D$1:$G$4,4,FALSE)))</f>
        <v/>
      </c>
      <c r="N58" s="5" t="str" cm="1">
        <f t="array" ref="N58">IFERROR((_xlfn.IFS(M58-L58&lt;=0,0,M58-L58&lt;=0,0,M58-L58&gt;=2,2,M58-L58&lt;3,M58-L58)),"")</f>
        <v/>
      </c>
      <c r="O58" s="5">
        <f>SUM(Table19[[#This Row],[Base Wage per hour as of December 31st, 2024
 (before applying any grants/enhancements)]:[GOF (SWB) + Hourly Historical Funding (if applicable)]],Table19[[#This Row],[Wage Enhancement (WEG) Eligibility Rate per hour]])</f>
        <v>0</v>
      </c>
      <c r="P58" s="5" t="str" cm="1">
        <f t="array" ref="P58">IFERROR((_xlfn.IFS(C58="NON-RECE",0,C58="Director-Approved",0,F58-O58&lt;=0,0,F58-O58&lt;=0,0,F58-O58&gt;=3,3,F58-O58&lt;3,F58-O58)),"")</f>
        <v/>
      </c>
      <c r="Q58" s="4" cm="1">
        <f t="array" ref="Q58">_xlfn.IFS(O58=0,0,O58&gt;=0,O58+P58)</f>
        <v>0</v>
      </c>
      <c r="R58" s="5" t="str">
        <f t="shared" si="0"/>
        <v/>
      </c>
      <c r="S58" s="4" cm="1">
        <f t="array" ref="S58">_xlfn.IFS(Q58=0,0,Q58&gt;=0,Q58+R58)</f>
        <v>0</v>
      </c>
      <c r="T5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8" s="5">
        <f>MAX(Table19[[#This Row],[Staff Hourly Wage as of December 31st, 2024
 (inclusive of all grants/enhancements, do NOT include top-up)]],Table19[[#This Row],[Base Wage + PE + Historical + GOF + HA + WEG + Wage increase + Wage floor ]])</f>
        <v>0</v>
      </c>
      <c r="V58" s="4">
        <f>Table19[[#This Row],[Final 2025 Hourly Wage
(Higher of column H '[2024 wage'] and column S '[2025 wage'])]]*Table19[[#This Row],[Estimated program hours worked from Jan 1st to Dec 31st 2025]]</f>
        <v>0</v>
      </c>
      <c r="X58" s="35" t="str">
        <f>Table19[[#This Row],[Wage Enhancement (WEG) Eligibility Rate per hour]]</f>
        <v/>
      </c>
      <c r="Y58" s="42">
        <f>Table19[[#This Row],[Hourly Pay Equity (PE) (if applicable)]]+Table19[[#This Row],[GOF (SWB) + Hourly Historical Funding (if applicable)]]</f>
        <v>0</v>
      </c>
      <c r="Z58" s="36">
        <f>IFERROR(Table19[[#This Row],[2025 Wage Increase Rate]]+Table19[[#This Row],[2025 Wage Floor Rate]]+Table19[[#This Row],[Wage Stability]],0)</f>
        <v>0</v>
      </c>
    </row>
    <row r="59" spans="1:26" outlineLevel="1" x14ac:dyDescent="0.55000000000000004">
      <c r="A59" s="11"/>
      <c r="B59" s="12"/>
      <c r="C59" s="12"/>
      <c r="D59" s="11"/>
      <c r="E59" s="32" t="str">
        <f>IF(ISERROR(VLOOKUP(D59,'Data Input (ROP Use Only)'!$D$1:$E$4,2,FALSE)),"",(VLOOKUP(D59,'Data Input (ROP Use Only)'!$D$1:$E$4,2,FALSE)))</f>
        <v/>
      </c>
      <c r="F59" s="32" t="str">
        <f>IF(ISERROR(VLOOKUP(D59,'Data Input (ROP Use Only)'!$D$1:$F$4,3,FALSE)),"",(VLOOKUP(D59,'Data Input (ROP Use Only)'!$D$1:$F$4,3,FALSE)))</f>
        <v/>
      </c>
      <c r="G59" s="9"/>
      <c r="H59" s="9"/>
      <c r="I59" s="10"/>
      <c r="J59" s="10"/>
      <c r="K59" s="10"/>
      <c r="L59" s="13">
        <f>SUM(Table19[[#This Row],[Base Wage per hour as of December 31st, 2024
 (before applying any grants/enhancements)]:[GOF (SWB) + Hourly Historical Funding (if applicable)]])</f>
        <v>0</v>
      </c>
      <c r="M59" s="7" t="str">
        <f>IF(ISERROR(VLOOKUP(D59,'Data Input (ROP Use Only)'!$D$1:$G$4,4,FALSE)),"",(VLOOKUP(D59,'Data Input (ROP Use Only)'!$D$1:$G$4,4,FALSE)))</f>
        <v/>
      </c>
      <c r="N59" s="5" t="str" cm="1">
        <f t="array" ref="N59">IFERROR((_xlfn.IFS(M59-L59&lt;=0,0,M59-L59&lt;=0,0,M59-L59&gt;=2,2,M59-L59&lt;3,M59-L59)),"")</f>
        <v/>
      </c>
      <c r="O59" s="5">
        <f>SUM(Table19[[#This Row],[Base Wage per hour as of December 31st, 2024
 (before applying any grants/enhancements)]:[GOF (SWB) + Hourly Historical Funding (if applicable)]],Table19[[#This Row],[Wage Enhancement (WEG) Eligibility Rate per hour]])</f>
        <v>0</v>
      </c>
      <c r="P59" s="5" t="str" cm="1">
        <f t="array" ref="P59">IFERROR((_xlfn.IFS(C59="NON-RECE",0,C59="Director-Approved",0,F59-O59&lt;=0,0,F59-O59&lt;=0,0,F59-O59&gt;=3,3,F59-O59&lt;3,F59-O59)),"")</f>
        <v/>
      </c>
      <c r="Q59" s="4" cm="1">
        <f t="array" ref="Q59">_xlfn.IFS(O59=0,0,O59&gt;=0,O59+P59)</f>
        <v>0</v>
      </c>
      <c r="R59" s="5" t="str">
        <f t="shared" si="0"/>
        <v/>
      </c>
      <c r="S59" s="4" cm="1">
        <f t="array" ref="S59">_xlfn.IFS(Q59=0,0,Q59&gt;=0,Q59+R59)</f>
        <v>0</v>
      </c>
      <c r="T5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9" s="5">
        <f>MAX(Table19[[#This Row],[Staff Hourly Wage as of December 31st, 2024
 (inclusive of all grants/enhancements, do NOT include top-up)]],Table19[[#This Row],[Base Wage + PE + Historical + GOF + HA + WEG + Wage increase + Wage floor ]])</f>
        <v>0</v>
      </c>
      <c r="V59" s="4">
        <f>Table19[[#This Row],[Final 2025 Hourly Wage
(Higher of column H '[2024 wage'] and column S '[2025 wage'])]]*Table19[[#This Row],[Estimated program hours worked from Jan 1st to Dec 31st 2025]]</f>
        <v>0</v>
      </c>
      <c r="X59" s="35" t="str">
        <f>Table19[[#This Row],[Wage Enhancement (WEG) Eligibility Rate per hour]]</f>
        <v/>
      </c>
      <c r="Y59" s="42">
        <f>Table19[[#This Row],[Hourly Pay Equity (PE) (if applicable)]]+Table19[[#This Row],[GOF (SWB) + Hourly Historical Funding (if applicable)]]</f>
        <v>0</v>
      </c>
      <c r="Z59" s="36">
        <f>IFERROR(Table19[[#This Row],[2025 Wage Increase Rate]]+Table19[[#This Row],[2025 Wage Floor Rate]]+Table19[[#This Row],[Wage Stability]],0)</f>
        <v>0</v>
      </c>
    </row>
    <row r="60" spans="1:26" outlineLevel="1" x14ac:dyDescent="0.55000000000000004">
      <c r="A60" s="11"/>
      <c r="B60" s="12"/>
      <c r="C60" s="12"/>
      <c r="D60" s="11"/>
      <c r="E60" s="32" t="str">
        <f>IF(ISERROR(VLOOKUP(D60,'Data Input (ROP Use Only)'!$D$1:$E$4,2,FALSE)),"",(VLOOKUP(D60,'Data Input (ROP Use Only)'!$D$1:$E$4,2,FALSE)))</f>
        <v/>
      </c>
      <c r="F60" s="32" t="str">
        <f>IF(ISERROR(VLOOKUP(D60,'Data Input (ROP Use Only)'!$D$1:$F$4,3,FALSE)),"",(VLOOKUP(D60,'Data Input (ROP Use Only)'!$D$1:$F$4,3,FALSE)))</f>
        <v/>
      </c>
      <c r="G60" s="9"/>
      <c r="H60" s="9"/>
      <c r="I60" s="10"/>
      <c r="J60" s="10"/>
      <c r="K60" s="10"/>
      <c r="L60" s="13">
        <f>SUM(Table19[[#This Row],[Base Wage per hour as of December 31st, 2024
 (before applying any grants/enhancements)]:[GOF (SWB) + Hourly Historical Funding (if applicable)]])</f>
        <v>0</v>
      </c>
      <c r="M60" s="7" t="str">
        <f>IF(ISERROR(VLOOKUP(D60,'Data Input (ROP Use Only)'!$D$1:$G$4,4,FALSE)),"",(VLOOKUP(D60,'Data Input (ROP Use Only)'!$D$1:$G$4,4,FALSE)))</f>
        <v/>
      </c>
      <c r="N60" s="5" t="str" cm="1">
        <f t="array" ref="N60">IFERROR((_xlfn.IFS(M60-L60&lt;=0,0,M60-L60&lt;=0,0,M60-L60&gt;=2,2,M60-L60&lt;3,M60-L60)),"")</f>
        <v/>
      </c>
      <c r="O60" s="5">
        <f>SUM(Table19[[#This Row],[Base Wage per hour as of December 31st, 2024
 (before applying any grants/enhancements)]:[GOF (SWB) + Hourly Historical Funding (if applicable)]],Table19[[#This Row],[Wage Enhancement (WEG) Eligibility Rate per hour]])</f>
        <v>0</v>
      </c>
      <c r="P60" s="5" t="str" cm="1">
        <f t="array" ref="P60">IFERROR((_xlfn.IFS(C60="NON-RECE",0,C60="Director-Approved",0,F60-O60&lt;=0,0,F60-O60&lt;=0,0,F60-O60&gt;=3,3,F60-O60&lt;3,F60-O60)),"")</f>
        <v/>
      </c>
      <c r="Q60" s="4" cm="1">
        <f t="array" ref="Q60">_xlfn.IFS(O60=0,0,O60&gt;=0,O60+P60)</f>
        <v>0</v>
      </c>
      <c r="R60" s="5" t="str">
        <f t="shared" si="0"/>
        <v/>
      </c>
      <c r="S60" s="4" cm="1">
        <f t="array" ref="S60">_xlfn.IFS(Q60=0,0,Q60&gt;=0,Q60+R60)</f>
        <v>0</v>
      </c>
      <c r="T6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0" s="5">
        <f>MAX(Table19[[#This Row],[Staff Hourly Wage as of December 31st, 2024
 (inclusive of all grants/enhancements, do NOT include top-up)]],Table19[[#This Row],[Base Wage + PE + Historical + GOF + HA + WEG + Wage increase + Wage floor ]])</f>
        <v>0</v>
      </c>
      <c r="V60" s="4">
        <f>Table19[[#This Row],[Final 2025 Hourly Wage
(Higher of column H '[2024 wage'] and column S '[2025 wage'])]]*Table19[[#This Row],[Estimated program hours worked from Jan 1st to Dec 31st 2025]]</f>
        <v>0</v>
      </c>
      <c r="X60" s="35" t="str">
        <f>Table19[[#This Row],[Wage Enhancement (WEG) Eligibility Rate per hour]]</f>
        <v/>
      </c>
      <c r="Y60" s="42">
        <f>Table19[[#This Row],[Hourly Pay Equity (PE) (if applicable)]]+Table19[[#This Row],[GOF (SWB) + Hourly Historical Funding (if applicable)]]</f>
        <v>0</v>
      </c>
      <c r="Z60" s="36">
        <f>IFERROR(Table19[[#This Row],[2025 Wage Increase Rate]]+Table19[[#This Row],[2025 Wage Floor Rate]]+Table19[[#This Row],[Wage Stability]],0)</f>
        <v>0</v>
      </c>
    </row>
    <row r="61" spans="1:26" outlineLevel="1" x14ac:dyDescent="0.55000000000000004">
      <c r="A61" s="11"/>
      <c r="B61" s="12"/>
      <c r="C61" s="12"/>
      <c r="D61" s="11"/>
      <c r="E61" s="32" t="str">
        <f>IF(ISERROR(VLOOKUP(D61,'Data Input (ROP Use Only)'!$D$1:$E$4,2,FALSE)),"",(VLOOKUP(D61,'Data Input (ROP Use Only)'!$D$1:$E$4,2,FALSE)))</f>
        <v/>
      </c>
      <c r="F61" s="32" t="str">
        <f>IF(ISERROR(VLOOKUP(D61,'Data Input (ROP Use Only)'!$D$1:$F$4,3,FALSE)),"",(VLOOKUP(D61,'Data Input (ROP Use Only)'!$D$1:$F$4,3,FALSE)))</f>
        <v/>
      </c>
      <c r="G61" s="9"/>
      <c r="H61" s="9"/>
      <c r="I61" s="10"/>
      <c r="J61" s="10"/>
      <c r="K61" s="10"/>
      <c r="L61" s="13">
        <f>SUM(Table19[[#This Row],[Base Wage per hour as of December 31st, 2024
 (before applying any grants/enhancements)]:[GOF (SWB) + Hourly Historical Funding (if applicable)]])</f>
        <v>0</v>
      </c>
      <c r="M61" s="7" t="str">
        <f>IF(ISERROR(VLOOKUP(D61,'Data Input (ROP Use Only)'!$D$1:$G$4,4,FALSE)),"",(VLOOKUP(D61,'Data Input (ROP Use Only)'!$D$1:$G$4,4,FALSE)))</f>
        <v/>
      </c>
      <c r="N61" s="5" t="str" cm="1">
        <f t="array" ref="N61">IFERROR((_xlfn.IFS(M61-L61&lt;=0,0,M61-L61&lt;=0,0,M61-L61&gt;=2,2,M61-L61&lt;3,M61-L61)),"")</f>
        <v/>
      </c>
      <c r="O61" s="5">
        <f>SUM(Table19[[#This Row],[Base Wage per hour as of December 31st, 2024
 (before applying any grants/enhancements)]:[GOF (SWB) + Hourly Historical Funding (if applicable)]],Table19[[#This Row],[Wage Enhancement (WEG) Eligibility Rate per hour]])</f>
        <v>0</v>
      </c>
      <c r="P61" s="5" t="str" cm="1">
        <f t="array" ref="P61">IFERROR((_xlfn.IFS(C61="NON-RECE",0,C61="Director-Approved",0,F61-O61&lt;=0,0,F61-O61&lt;=0,0,F61-O61&gt;=3,3,F61-O61&lt;3,F61-O61)),"")</f>
        <v/>
      </c>
      <c r="Q61" s="4" cm="1">
        <f t="array" ref="Q61">_xlfn.IFS(O61=0,0,O61&gt;=0,O61+P61)</f>
        <v>0</v>
      </c>
      <c r="R61" s="5" t="str">
        <f t="shared" si="0"/>
        <v/>
      </c>
      <c r="S61" s="4" cm="1">
        <f t="array" ref="S61">_xlfn.IFS(Q61=0,0,Q61&gt;=0,Q61+R61)</f>
        <v>0</v>
      </c>
      <c r="T6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1" s="5">
        <f>MAX(Table19[[#This Row],[Staff Hourly Wage as of December 31st, 2024
 (inclusive of all grants/enhancements, do NOT include top-up)]],Table19[[#This Row],[Base Wage + PE + Historical + GOF + HA + WEG + Wage increase + Wage floor ]])</f>
        <v>0</v>
      </c>
      <c r="V61" s="4">
        <f>Table19[[#This Row],[Final 2025 Hourly Wage
(Higher of column H '[2024 wage'] and column S '[2025 wage'])]]*Table19[[#This Row],[Estimated program hours worked from Jan 1st to Dec 31st 2025]]</f>
        <v>0</v>
      </c>
      <c r="X61" s="35" t="str">
        <f>Table19[[#This Row],[Wage Enhancement (WEG) Eligibility Rate per hour]]</f>
        <v/>
      </c>
      <c r="Y61" s="42">
        <f>Table19[[#This Row],[Hourly Pay Equity (PE) (if applicable)]]+Table19[[#This Row],[GOF (SWB) + Hourly Historical Funding (if applicable)]]</f>
        <v>0</v>
      </c>
      <c r="Z61" s="36">
        <f>IFERROR(Table19[[#This Row],[2025 Wage Increase Rate]]+Table19[[#This Row],[2025 Wage Floor Rate]]+Table19[[#This Row],[Wage Stability]],0)</f>
        <v>0</v>
      </c>
    </row>
    <row r="62" spans="1:26" outlineLevel="1" x14ac:dyDescent="0.55000000000000004">
      <c r="A62" s="11"/>
      <c r="B62" s="12"/>
      <c r="C62" s="12"/>
      <c r="D62" s="11"/>
      <c r="E62" s="32" t="str">
        <f>IF(ISERROR(VLOOKUP(D62,'Data Input (ROP Use Only)'!$D$1:$E$4,2,FALSE)),"",(VLOOKUP(D62,'Data Input (ROP Use Only)'!$D$1:$E$4,2,FALSE)))</f>
        <v/>
      </c>
      <c r="F62" s="32" t="str">
        <f>IF(ISERROR(VLOOKUP(D62,'Data Input (ROP Use Only)'!$D$1:$F$4,3,FALSE)),"",(VLOOKUP(D62,'Data Input (ROP Use Only)'!$D$1:$F$4,3,FALSE)))</f>
        <v/>
      </c>
      <c r="G62" s="9"/>
      <c r="H62" s="9"/>
      <c r="I62" s="10"/>
      <c r="J62" s="10"/>
      <c r="K62" s="10"/>
      <c r="L62" s="13">
        <f>SUM(Table19[[#This Row],[Base Wage per hour as of December 31st, 2024
 (before applying any grants/enhancements)]:[GOF (SWB) + Hourly Historical Funding (if applicable)]])</f>
        <v>0</v>
      </c>
      <c r="M62" s="7" t="str">
        <f>IF(ISERROR(VLOOKUP(D62,'Data Input (ROP Use Only)'!$D$1:$G$4,4,FALSE)),"",(VLOOKUP(D62,'Data Input (ROP Use Only)'!$D$1:$G$4,4,FALSE)))</f>
        <v/>
      </c>
      <c r="N62" s="5" t="str" cm="1">
        <f t="array" ref="N62">IFERROR((_xlfn.IFS(M62-L62&lt;=0,0,M62-L62&lt;=0,0,M62-L62&gt;=2,2,M62-L62&lt;3,M62-L62)),"")</f>
        <v/>
      </c>
      <c r="O62" s="5">
        <f>SUM(Table19[[#This Row],[Base Wage per hour as of December 31st, 2024
 (before applying any grants/enhancements)]:[GOF (SWB) + Hourly Historical Funding (if applicable)]],Table19[[#This Row],[Wage Enhancement (WEG) Eligibility Rate per hour]])</f>
        <v>0</v>
      </c>
      <c r="P62" s="5" t="str" cm="1">
        <f t="array" ref="P62">IFERROR((_xlfn.IFS(C62="NON-RECE",0,C62="Director-Approved",0,F62-O62&lt;=0,0,F62-O62&lt;=0,0,F62-O62&gt;=3,3,F62-O62&lt;3,F62-O62)),"")</f>
        <v/>
      </c>
      <c r="Q62" s="4" cm="1">
        <f t="array" ref="Q62">_xlfn.IFS(O62=0,0,O62&gt;=0,O62+P62)</f>
        <v>0</v>
      </c>
      <c r="R62" s="5" t="str">
        <f t="shared" si="0"/>
        <v/>
      </c>
      <c r="S62" s="4" cm="1">
        <f t="array" ref="S62">_xlfn.IFS(Q62=0,0,Q62&gt;=0,Q62+R62)</f>
        <v>0</v>
      </c>
      <c r="T6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2" s="5">
        <f>MAX(Table19[[#This Row],[Staff Hourly Wage as of December 31st, 2024
 (inclusive of all grants/enhancements, do NOT include top-up)]],Table19[[#This Row],[Base Wage + PE + Historical + GOF + HA + WEG + Wage increase + Wage floor ]])</f>
        <v>0</v>
      </c>
      <c r="V62" s="4">
        <f>Table19[[#This Row],[Final 2025 Hourly Wage
(Higher of column H '[2024 wage'] and column S '[2025 wage'])]]*Table19[[#This Row],[Estimated program hours worked from Jan 1st to Dec 31st 2025]]</f>
        <v>0</v>
      </c>
      <c r="X62" s="35" t="str">
        <f>Table19[[#This Row],[Wage Enhancement (WEG) Eligibility Rate per hour]]</f>
        <v/>
      </c>
      <c r="Y62" s="42">
        <f>Table19[[#This Row],[Hourly Pay Equity (PE) (if applicable)]]+Table19[[#This Row],[GOF (SWB) + Hourly Historical Funding (if applicable)]]</f>
        <v>0</v>
      </c>
      <c r="Z62" s="36">
        <f>IFERROR(Table19[[#This Row],[2025 Wage Increase Rate]]+Table19[[#This Row],[2025 Wage Floor Rate]]+Table19[[#This Row],[Wage Stability]],0)</f>
        <v>0</v>
      </c>
    </row>
    <row r="63" spans="1:26" outlineLevel="1" x14ac:dyDescent="0.55000000000000004">
      <c r="A63" s="11"/>
      <c r="B63" s="12"/>
      <c r="C63" s="12"/>
      <c r="D63" s="11"/>
      <c r="E63" s="32" t="str">
        <f>IF(ISERROR(VLOOKUP(D63,'Data Input (ROP Use Only)'!$D$1:$E$4,2,FALSE)),"",(VLOOKUP(D63,'Data Input (ROP Use Only)'!$D$1:$E$4,2,FALSE)))</f>
        <v/>
      </c>
      <c r="F63" s="32" t="str">
        <f>IF(ISERROR(VLOOKUP(D63,'Data Input (ROP Use Only)'!$D$1:$F$4,3,FALSE)),"",(VLOOKUP(D63,'Data Input (ROP Use Only)'!$D$1:$F$4,3,FALSE)))</f>
        <v/>
      </c>
      <c r="G63" s="9"/>
      <c r="H63" s="9"/>
      <c r="I63" s="10"/>
      <c r="J63" s="10"/>
      <c r="K63" s="10"/>
      <c r="L63" s="13">
        <f>SUM(Table19[[#This Row],[Base Wage per hour as of December 31st, 2024
 (before applying any grants/enhancements)]:[GOF (SWB) + Hourly Historical Funding (if applicable)]])</f>
        <v>0</v>
      </c>
      <c r="M63" s="7" t="str">
        <f>IF(ISERROR(VLOOKUP(D63,'Data Input (ROP Use Only)'!$D$1:$G$4,4,FALSE)),"",(VLOOKUP(D63,'Data Input (ROP Use Only)'!$D$1:$G$4,4,FALSE)))</f>
        <v/>
      </c>
      <c r="N63" s="5" t="str" cm="1">
        <f t="array" ref="N63">IFERROR((_xlfn.IFS(M63-L63&lt;=0,0,M63-L63&lt;=0,0,M63-L63&gt;=2,2,M63-L63&lt;3,M63-L63)),"")</f>
        <v/>
      </c>
      <c r="O63" s="5">
        <f>SUM(Table19[[#This Row],[Base Wage per hour as of December 31st, 2024
 (before applying any grants/enhancements)]:[GOF (SWB) + Hourly Historical Funding (if applicable)]],Table19[[#This Row],[Wage Enhancement (WEG) Eligibility Rate per hour]])</f>
        <v>0</v>
      </c>
      <c r="P63" s="5" t="str" cm="1">
        <f t="array" ref="P63">IFERROR((_xlfn.IFS(C63="NON-RECE",0,C63="Director-Approved",0,F63-O63&lt;=0,0,F63-O63&lt;=0,0,F63-O63&gt;=3,3,F63-O63&lt;3,F63-O63)),"")</f>
        <v/>
      </c>
      <c r="Q63" s="4" cm="1">
        <f t="array" ref="Q63">_xlfn.IFS(O63=0,0,O63&gt;=0,O63+P63)</f>
        <v>0</v>
      </c>
      <c r="R63" s="5" t="str">
        <f t="shared" si="0"/>
        <v/>
      </c>
      <c r="S63" s="4" cm="1">
        <f t="array" ref="S63">_xlfn.IFS(Q63=0,0,Q63&gt;=0,Q63+R63)</f>
        <v>0</v>
      </c>
      <c r="T6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3" s="5">
        <f>MAX(Table19[[#This Row],[Staff Hourly Wage as of December 31st, 2024
 (inclusive of all grants/enhancements, do NOT include top-up)]],Table19[[#This Row],[Base Wage + PE + Historical + GOF + HA + WEG + Wage increase + Wage floor ]])</f>
        <v>0</v>
      </c>
      <c r="V63" s="4">
        <f>Table19[[#This Row],[Final 2025 Hourly Wage
(Higher of column H '[2024 wage'] and column S '[2025 wage'])]]*Table19[[#This Row],[Estimated program hours worked from Jan 1st to Dec 31st 2025]]</f>
        <v>0</v>
      </c>
      <c r="X63" s="35" t="str">
        <f>Table19[[#This Row],[Wage Enhancement (WEG) Eligibility Rate per hour]]</f>
        <v/>
      </c>
      <c r="Y63" s="42">
        <f>Table19[[#This Row],[Hourly Pay Equity (PE) (if applicable)]]+Table19[[#This Row],[GOF (SWB) + Hourly Historical Funding (if applicable)]]</f>
        <v>0</v>
      </c>
      <c r="Z63" s="36">
        <f>IFERROR(Table19[[#This Row],[2025 Wage Increase Rate]]+Table19[[#This Row],[2025 Wage Floor Rate]]+Table19[[#This Row],[Wage Stability]],0)</f>
        <v>0</v>
      </c>
    </row>
    <row r="64" spans="1:26" outlineLevel="1" x14ac:dyDescent="0.55000000000000004">
      <c r="A64" s="11"/>
      <c r="B64" s="12"/>
      <c r="C64" s="12"/>
      <c r="D64" s="11"/>
      <c r="E64" s="32" t="str">
        <f>IF(ISERROR(VLOOKUP(D64,'Data Input (ROP Use Only)'!$D$1:$E$4,2,FALSE)),"",(VLOOKUP(D64,'Data Input (ROP Use Only)'!$D$1:$E$4,2,FALSE)))</f>
        <v/>
      </c>
      <c r="F64" s="32" t="str">
        <f>IF(ISERROR(VLOOKUP(D64,'Data Input (ROP Use Only)'!$D$1:$F$4,3,FALSE)),"",(VLOOKUP(D64,'Data Input (ROP Use Only)'!$D$1:$F$4,3,FALSE)))</f>
        <v/>
      </c>
      <c r="G64" s="9"/>
      <c r="H64" s="9"/>
      <c r="I64" s="10"/>
      <c r="J64" s="10"/>
      <c r="K64" s="10"/>
      <c r="L64" s="13">
        <f>SUM(Table19[[#This Row],[Base Wage per hour as of December 31st, 2024
 (before applying any grants/enhancements)]:[GOF (SWB) + Hourly Historical Funding (if applicable)]])</f>
        <v>0</v>
      </c>
      <c r="M64" s="7" t="str">
        <f>IF(ISERROR(VLOOKUP(D64,'Data Input (ROP Use Only)'!$D$1:$G$4,4,FALSE)),"",(VLOOKUP(D64,'Data Input (ROP Use Only)'!$D$1:$G$4,4,FALSE)))</f>
        <v/>
      </c>
      <c r="N64" s="5" t="str" cm="1">
        <f t="array" ref="N64">IFERROR((_xlfn.IFS(M64-L64&lt;=0,0,M64-L64&lt;=0,0,M64-L64&gt;=2,2,M64-L64&lt;3,M64-L64)),"")</f>
        <v/>
      </c>
      <c r="O64" s="5">
        <f>SUM(Table19[[#This Row],[Base Wage per hour as of December 31st, 2024
 (before applying any grants/enhancements)]:[GOF (SWB) + Hourly Historical Funding (if applicable)]],Table19[[#This Row],[Wage Enhancement (WEG) Eligibility Rate per hour]])</f>
        <v>0</v>
      </c>
      <c r="P64" s="5" t="str" cm="1">
        <f t="array" ref="P64">IFERROR((_xlfn.IFS(C64="NON-RECE",0,C64="Director-Approved",0,F64-O64&lt;=0,0,F64-O64&lt;=0,0,F64-O64&gt;=3,3,F64-O64&lt;3,F64-O64)),"")</f>
        <v/>
      </c>
      <c r="Q64" s="4" cm="1">
        <f t="array" ref="Q64">_xlfn.IFS(O64=0,0,O64&gt;=0,O64+P64)</f>
        <v>0</v>
      </c>
      <c r="R64" s="5" t="str">
        <f t="shared" si="0"/>
        <v/>
      </c>
      <c r="S64" s="4" cm="1">
        <f t="array" ref="S64">_xlfn.IFS(Q64=0,0,Q64&gt;=0,Q64+R64)</f>
        <v>0</v>
      </c>
      <c r="T6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4" s="5">
        <f>MAX(Table19[[#This Row],[Staff Hourly Wage as of December 31st, 2024
 (inclusive of all grants/enhancements, do NOT include top-up)]],Table19[[#This Row],[Base Wage + PE + Historical + GOF + HA + WEG + Wage increase + Wage floor ]])</f>
        <v>0</v>
      </c>
      <c r="V64" s="4">
        <f>Table19[[#This Row],[Final 2025 Hourly Wage
(Higher of column H '[2024 wage'] and column S '[2025 wage'])]]*Table19[[#This Row],[Estimated program hours worked from Jan 1st to Dec 31st 2025]]</f>
        <v>0</v>
      </c>
      <c r="X64" s="35" t="str">
        <f>Table19[[#This Row],[Wage Enhancement (WEG) Eligibility Rate per hour]]</f>
        <v/>
      </c>
      <c r="Y64" s="42">
        <f>Table19[[#This Row],[Hourly Pay Equity (PE) (if applicable)]]+Table19[[#This Row],[GOF (SWB) + Hourly Historical Funding (if applicable)]]</f>
        <v>0</v>
      </c>
      <c r="Z64" s="36">
        <f>IFERROR(Table19[[#This Row],[2025 Wage Increase Rate]]+Table19[[#This Row],[2025 Wage Floor Rate]]+Table19[[#This Row],[Wage Stability]],0)</f>
        <v>0</v>
      </c>
    </row>
    <row r="65" spans="1:26" outlineLevel="1" x14ac:dyDescent="0.55000000000000004">
      <c r="A65" s="11"/>
      <c r="B65" s="12"/>
      <c r="C65" s="12"/>
      <c r="D65" s="11"/>
      <c r="E65" s="32" t="str">
        <f>IF(ISERROR(VLOOKUP(D65,'Data Input (ROP Use Only)'!$D$1:$E$4,2,FALSE)),"",(VLOOKUP(D65,'Data Input (ROP Use Only)'!$D$1:$E$4,2,FALSE)))</f>
        <v/>
      </c>
      <c r="F65" s="32" t="str">
        <f>IF(ISERROR(VLOOKUP(D65,'Data Input (ROP Use Only)'!$D$1:$F$4,3,FALSE)),"",(VLOOKUP(D65,'Data Input (ROP Use Only)'!$D$1:$F$4,3,FALSE)))</f>
        <v/>
      </c>
      <c r="G65" s="9"/>
      <c r="H65" s="9"/>
      <c r="I65" s="10"/>
      <c r="J65" s="10"/>
      <c r="K65" s="10"/>
      <c r="L65" s="13">
        <f>SUM(Table19[[#This Row],[Base Wage per hour as of December 31st, 2024
 (before applying any grants/enhancements)]:[GOF (SWB) + Hourly Historical Funding (if applicable)]])</f>
        <v>0</v>
      </c>
      <c r="M65" s="7" t="str">
        <f>IF(ISERROR(VLOOKUP(D65,'Data Input (ROP Use Only)'!$D$1:$G$4,4,FALSE)),"",(VLOOKUP(D65,'Data Input (ROP Use Only)'!$D$1:$G$4,4,FALSE)))</f>
        <v/>
      </c>
      <c r="N65" s="5" t="str" cm="1">
        <f t="array" ref="N65">IFERROR((_xlfn.IFS(M65-L65&lt;=0,0,M65-L65&lt;=0,0,M65-L65&gt;=2,2,M65-L65&lt;3,M65-L65)),"")</f>
        <v/>
      </c>
      <c r="O65" s="5">
        <f>SUM(Table19[[#This Row],[Base Wage per hour as of December 31st, 2024
 (before applying any grants/enhancements)]:[GOF (SWB) + Hourly Historical Funding (if applicable)]],Table19[[#This Row],[Wage Enhancement (WEG) Eligibility Rate per hour]])</f>
        <v>0</v>
      </c>
      <c r="P65" s="5" t="str" cm="1">
        <f t="array" ref="P65">IFERROR((_xlfn.IFS(C65="NON-RECE",0,C65="Director-Approved",0,F65-O65&lt;=0,0,F65-O65&lt;=0,0,F65-O65&gt;=3,3,F65-O65&lt;3,F65-O65)),"")</f>
        <v/>
      </c>
      <c r="Q65" s="4" cm="1">
        <f t="array" ref="Q65">_xlfn.IFS(O65=0,0,O65&gt;=0,O65+P65)</f>
        <v>0</v>
      </c>
      <c r="R65" s="5" t="str">
        <f t="shared" si="0"/>
        <v/>
      </c>
      <c r="S65" s="4" cm="1">
        <f t="array" ref="S65">_xlfn.IFS(Q65=0,0,Q65&gt;=0,Q65+R65)</f>
        <v>0</v>
      </c>
      <c r="T6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5" s="5">
        <f>MAX(Table19[[#This Row],[Staff Hourly Wage as of December 31st, 2024
 (inclusive of all grants/enhancements, do NOT include top-up)]],Table19[[#This Row],[Base Wage + PE + Historical + GOF + HA + WEG + Wage increase + Wage floor ]])</f>
        <v>0</v>
      </c>
      <c r="V65" s="4">
        <f>Table19[[#This Row],[Final 2025 Hourly Wage
(Higher of column H '[2024 wage'] and column S '[2025 wage'])]]*Table19[[#This Row],[Estimated program hours worked from Jan 1st to Dec 31st 2025]]</f>
        <v>0</v>
      </c>
      <c r="X65" s="35" t="str">
        <f>Table19[[#This Row],[Wage Enhancement (WEG) Eligibility Rate per hour]]</f>
        <v/>
      </c>
      <c r="Y65" s="42">
        <f>Table19[[#This Row],[Hourly Pay Equity (PE) (if applicable)]]+Table19[[#This Row],[GOF (SWB) + Hourly Historical Funding (if applicable)]]</f>
        <v>0</v>
      </c>
      <c r="Z65" s="36">
        <f>IFERROR(Table19[[#This Row],[2025 Wage Increase Rate]]+Table19[[#This Row],[2025 Wage Floor Rate]]+Table19[[#This Row],[Wage Stability]],0)</f>
        <v>0</v>
      </c>
    </row>
    <row r="66" spans="1:26" outlineLevel="1" x14ac:dyDescent="0.55000000000000004">
      <c r="A66" s="11"/>
      <c r="B66" s="12"/>
      <c r="C66" s="12"/>
      <c r="D66" s="11"/>
      <c r="E66" s="32" t="str">
        <f>IF(ISERROR(VLOOKUP(D66,'Data Input (ROP Use Only)'!$D$1:$E$4,2,FALSE)),"",(VLOOKUP(D66,'Data Input (ROP Use Only)'!$D$1:$E$4,2,FALSE)))</f>
        <v/>
      </c>
      <c r="F66" s="32" t="str">
        <f>IF(ISERROR(VLOOKUP(D66,'Data Input (ROP Use Only)'!$D$1:$F$4,3,FALSE)),"",(VLOOKUP(D66,'Data Input (ROP Use Only)'!$D$1:$F$4,3,FALSE)))</f>
        <v/>
      </c>
      <c r="G66" s="9"/>
      <c r="H66" s="9"/>
      <c r="I66" s="10"/>
      <c r="J66" s="10"/>
      <c r="K66" s="10"/>
      <c r="L66" s="13">
        <f>SUM(Table19[[#This Row],[Base Wage per hour as of December 31st, 2024
 (before applying any grants/enhancements)]:[GOF (SWB) + Hourly Historical Funding (if applicable)]])</f>
        <v>0</v>
      </c>
      <c r="M66" s="7" t="str">
        <f>IF(ISERROR(VLOOKUP(D66,'Data Input (ROP Use Only)'!$D$1:$G$4,4,FALSE)),"",(VLOOKUP(D66,'Data Input (ROP Use Only)'!$D$1:$G$4,4,FALSE)))</f>
        <v/>
      </c>
      <c r="N66" s="5" t="str" cm="1">
        <f t="array" ref="N66">IFERROR((_xlfn.IFS(M66-L66&lt;=0,0,M66-L66&lt;=0,0,M66-L66&gt;=2,2,M66-L66&lt;3,M66-L66)),"")</f>
        <v/>
      </c>
      <c r="O66" s="5">
        <f>SUM(Table19[[#This Row],[Base Wage per hour as of December 31st, 2024
 (before applying any grants/enhancements)]:[GOF (SWB) + Hourly Historical Funding (if applicable)]],Table19[[#This Row],[Wage Enhancement (WEG) Eligibility Rate per hour]])</f>
        <v>0</v>
      </c>
      <c r="P66" s="5" t="str" cm="1">
        <f t="array" ref="P66">IFERROR((_xlfn.IFS(C66="NON-RECE",0,C66="Director-Approved",0,F66-O66&lt;=0,0,F66-O66&lt;=0,0,F66-O66&gt;=3,3,F66-O66&lt;3,F66-O66)),"")</f>
        <v/>
      </c>
      <c r="Q66" s="4" cm="1">
        <f t="array" ref="Q66">_xlfn.IFS(O66=0,0,O66&gt;=0,O66+P66)</f>
        <v>0</v>
      </c>
      <c r="R66" s="5" t="str">
        <f t="shared" si="0"/>
        <v/>
      </c>
      <c r="S66" s="4" cm="1">
        <f t="array" ref="S66">_xlfn.IFS(Q66=0,0,Q66&gt;=0,Q66+R66)</f>
        <v>0</v>
      </c>
      <c r="T6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6" s="5">
        <f>MAX(Table19[[#This Row],[Staff Hourly Wage as of December 31st, 2024
 (inclusive of all grants/enhancements, do NOT include top-up)]],Table19[[#This Row],[Base Wage + PE + Historical + GOF + HA + WEG + Wage increase + Wage floor ]])</f>
        <v>0</v>
      </c>
      <c r="V66" s="4">
        <f>Table19[[#This Row],[Final 2025 Hourly Wage
(Higher of column H '[2024 wage'] and column S '[2025 wage'])]]*Table19[[#This Row],[Estimated program hours worked from Jan 1st to Dec 31st 2025]]</f>
        <v>0</v>
      </c>
      <c r="X66" s="35" t="str">
        <f>Table19[[#This Row],[Wage Enhancement (WEG) Eligibility Rate per hour]]</f>
        <v/>
      </c>
      <c r="Y66" s="42">
        <f>Table19[[#This Row],[Hourly Pay Equity (PE) (if applicable)]]+Table19[[#This Row],[GOF (SWB) + Hourly Historical Funding (if applicable)]]</f>
        <v>0</v>
      </c>
      <c r="Z66" s="36">
        <f>IFERROR(Table19[[#This Row],[2025 Wage Increase Rate]]+Table19[[#This Row],[2025 Wage Floor Rate]]+Table19[[#This Row],[Wage Stability]],0)</f>
        <v>0</v>
      </c>
    </row>
    <row r="67" spans="1:26" outlineLevel="1" x14ac:dyDescent="0.55000000000000004">
      <c r="A67" s="11"/>
      <c r="B67" s="12"/>
      <c r="C67" s="12"/>
      <c r="D67" s="11"/>
      <c r="E67" s="32" t="str">
        <f>IF(ISERROR(VLOOKUP(D67,'Data Input (ROP Use Only)'!$D$1:$E$4,2,FALSE)),"",(VLOOKUP(D67,'Data Input (ROP Use Only)'!$D$1:$E$4,2,FALSE)))</f>
        <v/>
      </c>
      <c r="F67" s="32" t="str">
        <f>IF(ISERROR(VLOOKUP(D67,'Data Input (ROP Use Only)'!$D$1:$F$4,3,FALSE)),"",(VLOOKUP(D67,'Data Input (ROP Use Only)'!$D$1:$F$4,3,FALSE)))</f>
        <v/>
      </c>
      <c r="G67" s="9"/>
      <c r="H67" s="9"/>
      <c r="I67" s="10"/>
      <c r="J67" s="10"/>
      <c r="K67" s="10"/>
      <c r="L67" s="13">
        <f>SUM(Table19[[#This Row],[Base Wage per hour as of December 31st, 2024
 (before applying any grants/enhancements)]:[GOF (SWB) + Hourly Historical Funding (if applicable)]])</f>
        <v>0</v>
      </c>
      <c r="M67" s="7" t="str">
        <f>IF(ISERROR(VLOOKUP(D67,'Data Input (ROP Use Only)'!$D$1:$G$4,4,FALSE)),"",(VLOOKUP(D67,'Data Input (ROP Use Only)'!$D$1:$G$4,4,FALSE)))</f>
        <v/>
      </c>
      <c r="N67" s="5" t="str" cm="1">
        <f t="array" ref="N67">IFERROR((_xlfn.IFS(M67-L67&lt;=0,0,M67-L67&lt;=0,0,M67-L67&gt;=2,2,M67-L67&lt;3,M67-L67)),"")</f>
        <v/>
      </c>
      <c r="O67" s="5">
        <f>SUM(Table19[[#This Row],[Base Wage per hour as of December 31st, 2024
 (before applying any grants/enhancements)]:[GOF (SWB) + Hourly Historical Funding (if applicable)]],Table19[[#This Row],[Wage Enhancement (WEG) Eligibility Rate per hour]])</f>
        <v>0</v>
      </c>
      <c r="P67" s="5" t="str" cm="1">
        <f t="array" ref="P67">IFERROR((_xlfn.IFS(C67="NON-RECE",0,C67="Director-Approved",0,F67-O67&lt;=0,0,F67-O67&lt;=0,0,F67-O67&gt;=3,3,F67-O67&lt;3,F67-O67)),"")</f>
        <v/>
      </c>
      <c r="Q67" s="4" cm="1">
        <f t="array" ref="Q67">_xlfn.IFS(O67=0,0,O67&gt;=0,O67+P67)</f>
        <v>0</v>
      </c>
      <c r="R67" s="5" t="str">
        <f t="shared" si="0"/>
        <v/>
      </c>
      <c r="S67" s="4" cm="1">
        <f t="array" ref="S67">_xlfn.IFS(Q67=0,0,Q67&gt;=0,Q67+R67)</f>
        <v>0</v>
      </c>
      <c r="T6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7" s="5">
        <f>MAX(Table19[[#This Row],[Staff Hourly Wage as of December 31st, 2024
 (inclusive of all grants/enhancements, do NOT include top-up)]],Table19[[#This Row],[Base Wage + PE + Historical + GOF + HA + WEG + Wage increase + Wage floor ]])</f>
        <v>0</v>
      </c>
      <c r="V67" s="4">
        <f>Table19[[#This Row],[Final 2025 Hourly Wage
(Higher of column H '[2024 wage'] and column S '[2025 wage'])]]*Table19[[#This Row],[Estimated program hours worked from Jan 1st to Dec 31st 2025]]</f>
        <v>0</v>
      </c>
      <c r="X67" s="35" t="str">
        <f>Table19[[#This Row],[Wage Enhancement (WEG) Eligibility Rate per hour]]</f>
        <v/>
      </c>
      <c r="Y67" s="42">
        <f>Table19[[#This Row],[Hourly Pay Equity (PE) (if applicable)]]+Table19[[#This Row],[GOF (SWB) + Hourly Historical Funding (if applicable)]]</f>
        <v>0</v>
      </c>
      <c r="Z67" s="36">
        <f>IFERROR(Table19[[#This Row],[2025 Wage Increase Rate]]+Table19[[#This Row],[2025 Wage Floor Rate]]+Table19[[#This Row],[Wage Stability]],0)</f>
        <v>0</v>
      </c>
    </row>
    <row r="68" spans="1:26" outlineLevel="1" x14ac:dyDescent="0.55000000000000004">
      <c r="A68" s="11"/>
      <c r="B68" s="12"/>
      <c r="C68" s="12"/>
      <c r="D68" s="11"/>
      <c r="E68" s="32" t="str">
        <f>IF(ISERROR(VLOOKUP(D68,'Data Input (ROP Use Only)'!$D$1:$E$4,2,FALSE)),"",(VLOOKUP(D68,'Data Input (ROP Use Only)'!$D$1:$E$4,2,FALSE)))</f>
        <v/>
      </c>
      <c r="F68" s="32" t="str">
        <f>IF(ISERROR(VLOOKUP(D68,'Data Input (ROP Use Only)'!$D$1:$F$4,3,FALSE)),"",(VLOOKUP(D68,'Data Input (ROP Use Only)'!$D$1:$F$4,3,FALSE)))</f>
        <v/>
      </c>
      <c r="G68" s="9"/>
      <c r="H68" s="9"/>
      <c r="I68" s="10"/>
      <c r="J68" s="10"/>
      <c r="K68" s="10"/>
      <c r="L68" s="13">
        <f>SUM(Table19[[#This Row],[Base Wage per hour as of December 31st, 2024
 (before applying any grants/enhancements)]:[GOF (SWB) + Hourly Historical Funding (if applicable)]])</f>
        <v>0</v>
      </c>
      <c r="M68" s="7" t="str">
        <f>IF(ISERROR(VLOOKUP(D68,'Data Input (ROP Use Only)'!$D$1:$G$4,4,FALSE)),"",(VLOOKUP(D68,'Data Input (ROP Use Only)'!$D$1:$G$4,4,FALSE)))</f>
        <v/>
      </c>
      <c r="N68" s="5" t="str" cm="1">
        <f t="array" ref="N68">IFERROR((_xlfn.IFS(M68-L68&lt;=0,0,M68-L68&lt;=0,0,M68-L68&gt;=2,2,M68-L68&lt;3,M68-L68)),"")</f>
        <v/>
      </c>
      <c r="O68" s="5">
        <f>SUM(Table19[[#This Row],[Base Wage per hour as of December 31st, 2024
 (before applying any grants/enhancements)]:[GOF (SWB) + Hourly Historical Funding (if applicable)]],Table19[[#This Row],[Wage Enhancement (WEG) Eligibility Rate per hour]])</f>
        <v>0</v>
      </c>
      <c r="P68" s="5" t="str" cm="1">
        <f t="array" ref="P68">IFERROR((_xlfn.IFS(C68="NON-RECE",0,C68="Director-Approved",0,F68-O68&lt;=0,0,F68-O68&lt;=0,0,F68-O68&gt;=3,3,F68-O68&lt;3,F68-O68)),"")</f>
        <v/>
      </c>
      <c r="Q68" s="4" cm="1">
        <f t="array" ref="Q68">_xlfn.IFS(O68=0,0,O68&gt;=0,O68+P68)</f>
        <v>0</v>
      </c>
      <c r="R68" s="5" t="str">
        <f t="shared" si="0"/>
        <v/>
      </c>
      <c r="S68" s="4" cm="1">
        <f t="array" ref="S68">_xlfn.IFS(Q68=0,0,Q68&gt;=0,Q68+R68)</f>
        <v>0</v>
      </c>
      <c r="T6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8" s="5">
        <f>MAX(Table19[[#This Row],[Staff Hourly Wage as of December 31st, 2024
 (inclusive of all grants/enhancements, do NOT include top-up)]],Table19[[#This Row],[Base Wage + PE + Historical + GOF + HA + WEG + Wage increase + Wage floor ]])</f>
        <v>0</v>
      </c>
      <c r="V68" s="4">
        <f>Table19[[#This Row],[Final 2025 Hourly Wage
(Higher of column H '[2024 wage'] and column S '[2025 wage'])]]*Table19[[#This Row],[Estimated program hours worked from Jan 1st to Dec 31st 2025]]</f>
        <v>0</v>
      </c>
      <c r="X68" s="35" t="str">
        <f>Table19[[#This Row],[Wage Enhancement (WEG) Eligibility Rate per hour]]</f>
        <v/>
      </c>
      <c r="Y68" s="42">
        <f>Table19[[#This Row],[Hourly Pay Equity (PE) (if applicable)]]+Table19[[#This Row],[GOF (SWB) + Hourly Historical Funding (if applicable)]]</f>
        <v>0</v>
      </c>
      <c r="Z68" s="36">
        <f>IFERROR(Table19[[#This Row],[2025 Wage Increase Rate]]+Table19[[#This Row],[2025 Wage Floor Rate]]+Table19[[#This Row],[Wage Stability]],0)</f>
        <v>0</v>
      </c>
    </row>
    <row r="69" spans="1:26" outlineLevel="1" x14ac:dyDescent="0.55000000000000004">
      <c r="A69" s="11"/>
      <c r="B69" s="12"/>
      <c r="C69" s="12"/>
      <c r="D69" s="11"/>
      <c r="E69" s="32" t="str">
        <f>IF(ISERROR(VLOOKUP(D69,'Data Input (ROP Use Only)'!$D$1:$E$4,2,FALSE)),"",(VLOOKUP(D69,'Data Input (ROP Use Only)'!$D$1:$E$4,2,FALSE)))</f>
        <v/>
      </c>
      <c r="F69" s="32" t="str">
        <f>IF(ISERROR(VLOOKUP(D69,'Data Input (ROP Use Only)'!$D$1:$F$4,3,FALSE)),"",(VLOOKUP(D69,'Data Input (ROP Use Only)'!$D$1:$F$4,3,FALSE)))</f>
        <v/>
      </c>
      <c r="G69" s="9"/>
      <c r="H69" s="9"/>
      <c r="I69" s="10"/>
      <c r="J69" s="10"/>
      <c r="K69" s="10"/>
      <c r="L69" s="13">
        <f>SUM(Table19[[#This Row],[Base Wage per hour as of December 31st, 2024
 (before applying any grants/enhancements)]:[GOF (SWB) + Hourly Historical Funding (if applicable)]])</f>
        <v>0</v>
      </c>
      <c r="M69" s="7" t="str">
        <f>IF(ISERROR(VLOOKUP(D69,'Data Input (ROP Use Only)'!$D$1:$G$4,4,FALSE)),"",(VLOOKUP(D69,'Data Input (ROP Use Only)'!$D$1:$G$4,4,FALSE)))</f>
        <v/>
      </c>
      <c r="N69" s="5" t="str" cm="1">
        <f t="array" ref="N69">IFERROR((_xlfn.IFS(M69-L69&lt;=0,0,M69-L69&lt;=0,0,M69-L69&gt;=2,2,M69-L69&lt;3,M69-L69)),"")</f>
        <v/>
      </c>
      <c r="O69" s="5">
        <f>SUM(Table19[[#This Row],[Base Wage per hour as of December 31st, 2024
 (before applying any grants/enhancements)]:[GOF (SWB) + Hourly Historical Funding (if applicable)]],Table19[[#This Row],[Wage Enhancement (WEG) Eligibility Rate per hour]])</f>
        <v>0</v>
      </c>
      <c r="P69" s="5" t="str" cm="1">
        <f t="array" ref="P69">IFERROR((_xlfn.IFS(C69="NON-RECE",0,C69="Director-Approved",0,F69-O69&lt;=0,0,F69-O69&lt;=0,0,F69-O69&gt;=3,3,F69-O69&lt;3,F69-O69)),"")</f>
        <v/>
      </c>
      <c r="Q69" s="4" cm="1">
        <f t="array" ref="Q69">_xlfn.IFS(O69=0,0,O69&gt;=0,O69+P69)</f>
        <v>0</v>
      </c>
      <c r="R69" s="5" t="str">
        <f t="shared" si="0"/>
        <v/>
      </c>
      <c r="S69" s="4" cm="1">
        <f t="array" ref="S69">_xlfn.IFS(Q69=0,0,Q69&gt;=0,Q69+R69)</f>
        <v>0</v>
      </c>
      <c r="T6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69" s="5">
        <f>MAX(Table19[[#This Row],[Staff Hourly Wage as of December 31st, 2024
 (inclusive of all grants/enhancements, do NOT include top-up)]],Table19[[#This Row],[Base Wage + PE + Historical + GOF + HA + WEG + Wage increase + Wage floor ]])</f>
        <v>0</v>
      </c>
      <c r="V69" s="4">
        <f>Table19[[#This Row],[Final 2025 Hourly Wage
(Higher of column H '[2024 wage'] and column S '[2025 wage'])]]*Table19[[#This Row],[Estimated program hours worked from Jan 1st to Dec 31st 2025]]</f>
        <v>0</v>
      </c>
      <c r="X69" s="35" t="str">
        <f>Table19[[#This Row],[Wage Enhancement (WEG) Eligibility Rate per hour]]</f>
        <v/>
      </c>
      <c r="Y69" s="42">
        <f>Table19[[#This Row],[Hourly Pay Equity (PE) (if applicable)]]+Table19[[#This Row],[GOF (SWB) + Hourly Historical Funding (if applicable)]]</f>
        <v>0</v>
      </c>
      <c r="Z69" s="36">
        <f>IFERROR(Table19[[#This Row],[2025 Wage Increase Rate]]+Table19[[#This Row],[2025 Wage Floor Rate]]+Table19[[#This Row],[Wage Stability]],0)</f>
        <v>0</v>
      </c>
    </row>
    <row r="70" spans="1:26" outlineLevel="1" x14ac:dyDescent="0.55000000000000004">
      <c r="A70" s="11"/>
      <c r="B70" s="12"/>
      <c r="C70" s="12"/>
      <c r="D70" s="11"/>
      <c r="E70" s="32" t="str">
        <f>IF(ISERROR(VLOOKUP(D70,'Data Input (ROP Use Only)'!$D$1:$E$4,2,FALSE)),"",(VLOOKUP(D70,'Data Input (ROP Use Only)'!$D$1:$E$4,2,FALSE)))</f>
        <v/>
      </c>
      <c r="F70" s="32" t="str">
        <f>IF(ISERROR(VLOOKUP(D70,'Data Input (ROP Use Only)'!$D$1:$F$4,3,FALSE)),"",(VLOOKUP(D70,'Data Input (ROP Use Only)'!$D$1:$F$4,3,FALSE)))</f>
        <v/>
      </c>
      <c r="G70" s="9"/>
      <c r="H70" s="9"/>
      <c r="I70" s="10"/>
      <c r="J70" s="10"/>
      <c r="K70" s="10"/>
      <c r="L70" s="13">
        <f>SUM(Table19[[#This Row],[Base Wage per hour as of December 31st, 2024
 (before applying any grants/enhancements)]:[GOF (SWB) + Hourly Historical Funding (if applicable)]])</f>
        <v>0</v>
      </c>
      <c r="M70" s="7" t="str">
        <f>IF(ISERROR(VLOOKUP(D70,'Data Input (ROP Use Only)'!$D$1:$G$4,4,FALSE)),"",(VLOOKUP(D70,'Data Input (ROP Use Only)'!$D$1:$G$4,4,FALSE)))</f>
        <v/>
      </c>
      <c r="N70" s="5" t="str" cm="1">
        <f t="array" ref="N70">IFERROR((_xlfn.IFS(M70-L70&lt;=0,0,M70-L70&lt;=0,0,M70-L70&gt;=2,2,M70-L70&lt;3,M70-L70)),"")</f>
        <v/>
      </c>
      <c r="O70" s="5">
        <f>SUM(Table19[[#This Row],[Base Wage per hour as of December 31st, 2024
 (before applying any grants/enhancements)]:[GOF (SWB) + Hourly Historical Funding (if applicable)]],Table19[[#This Row],[Wage Enhancement (WEG) Eligibility Rate per hour]])</f>
        <v>0</v>
      </c>
      <c r="P70" s="5" t="str" cm="1">
        <f t="array" ref="P70">IFERROR((_xlfn.IFS(C70="NON-RECE",0,C70="Director-Approved",0,F70-O70&lt;=0,0,F70-O70&lt;=0,0,F70-O70&gt;=3,3,F70-O70&lt;3,F70-O70)),"")</f>
        <v/>
      </c>
      <c r="Q70" s="4" cm="1">
        <f t="array" ref="Q70">_xlfn.IFS(O70=0,0,O70&gt;=0,O70+P70)</f>
        <v>0</v>
      </c>
      <c r="R70" s="5" t="str">
        <f t="shared" si="0"/>
        <v/>
      </c>
      <c r="S70" s="4" cm="1">
        <f t="array" ref="S70">_xlfn.IFS(Q70=0,0,Q70&gt;=0,Q70+R70)</f>
        <v>0</v>
      </c>
      <c r="T7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0" s="5">
        <f>MAX(Table19[[#This Row],[Staff Hourly Wage as of December 31st, 2024
 (inclusive of all grants/enhancements, do NOT include top-up)]],Table19[[#This Row],[Base Wage + PE + Historical + GOF + HA + WEG + Wage increase + Wage floor ]])</f>
        <v>0</v>
      </c>
      <c r="V70" s="4">
        <f>Table19[[#This Row],[Final 2025 Hourly Wage
(Higher of column H '[2024 wage'] and column S '[2025 wage'])]]*Table19[[#This Row],[Estimated program hours worked from Jan 1st to Dec 31st 2025]]</f>
        <v>0</v>
      </c>
      <c r="X70" s="35" t="str">
        <f>Table19[[#This Row],[Wage Enhancement (WEG) Eligibility Rate per hour]]</f>
        <v/>
      </c>
      <c r="Y70" s="42">
        <f>Table19[[#This Row],[Hourly Pay Equity (PE) (if applicable)]]+Table19[[#This Row],[GOF (SWB) + Hourly Historical Funding (if applicable)]]</f>
        <v>0</v>
      </c>
      <c r="Z70" s="36">
        <f>IFERROR(Table19[[#This Row],[2025 Wage Increase Rate]]+Table19[[#This Row],[2025 Wage Floor Rate]]+Table19[[#This Row],[Wage Stability]],0)</f>
        <v>0</v>
      </c>
    </row>
    <row r="71" spans="1:26" outlineLevel="1" x14ac:dyDescent="0.55000000000000004">
      <c r="A71" s="11"/>
      <c r="B71" s="12"/>
      <c r="C71" s="12"/>
      <c r="D71" s="11"/>
      <c r="E71" s="32" t="str">
        <f>IF(ISERROR(VLOOKUP(D71,'Data Input (ROP Use Only)'!$D$1:$E$4,2,FALSE)),"",(VLOOKUP(D71,'Data Input (ROP Use Only)'!$D$1:$E$4,2,FALSE)))</f>
        <v/>
      </c>
      <c r="F71" s="32" t="str">
        <f>IF(ISERROR(VLOOKUP(D71,'Data Input (ROP Use Only)'!$D$1:$F$4,3,FALSE)),"",(VLOOKUP(D71,'Data Input (ROP Use Only)'!$D$1:$F$4,3,FALSE)))</f>
        <v/>
      </c>
      <c r="G71" s="9"/>
      <c r="H71" s="9"/>
      <c r="I71" s="10"/>
      <c r="J71" s="10"/>
      <c r="K71" s="10"/>
      <c r="L71" s="13">
        <f>SUM(Table19[[#This Row],[Base Wage per hour as of December 31st, 2024
 (before applying any grants/enhancements)]:[GOF (SWB) + Hourly Historical Funding (if applicable)]])</f>
        <v>0</v>
      </c>
      <c r="M71" s="7" t="str">
        <f>IF(ISERROR(VLOOKUP(D71,'Data Input (ROP Use Only)'!$D$1:$G$4,4,FALSE)),"",(VLOOKUP(D71,'Data Input (ROP Use Only)'!$D$1:$G$4,4,FALSE)))</f>
        <v/>
      </c>
      <c r="N71" s="5" t="str" cm="1">
        <f t="array" ref="N71">IFERROR((_xlfn.IFS(M71-L71&lt;=0,0,M71-L71&lt;=0,0,M71-L71&gt;=2,2,M71-L71&lt;3,M71-L71)),"")</f>
        <v/>
      </c>
      <c r="O71" s="5">
        <f>SUM(Table19[[#This Row],[Base Wage per hour as of December 31st, 2024
 (before applying any grants/enhancements)]:[GOF (SWB) + Hourly Historical Funding (if applicable)]],Table19[[#This Row],[Wage Enhancement (WEG) Eligibility Rate per hour]])</f>
        <v>0</v>
      </c>
      <c r="P71" s="5" t="str" cm="1">
        <f t="array" ref="P71">IFERROR((_xlfn.IFS(C71="NON-RECE",0,C71="Director-Approved",0,F71-O71&lt;=0,0,F71-O71&lt;=0,0,F71-O71&gt;=3,3,F71-O71&lt;3,F71-O71)),"")</f>
        <v/>
      </c>
      <c r="Q71" s="4" cm="1">
        <f t="array" ref="Q71">_xlfn.IFS(O71=0,0,O71&gt;=0,O71+P71)</f>
        <v>0</v>
      </c>
      <c r="R71" s="5" t="str">
        <f t="shared" si="0"/>
        <v/>
      </c>
      <c r="S71" s="4" cm="1">
        <f t="array" ref="S71">_xlfn.IFS(Q71=0,0,Q71&gt;=0,Q71+R71)</f>
        <v>0</v>
      </c>
      <c r="T7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1" s="5">
        <f>MAX(Table19[[#This Row],[Staff Hourly Wage as of December 31st, 2024
 (inclusive of all grants/enhancements, do NOT include top-up)]],Table19[[#This Row],[Base Wage + PE + Historical + GOF + HA + WEG + Wage increase + Wage floor ]])</f>
        <v>0</v>
      </c>
      <c r="V71" s="4">
        <f>Table19[[#This Row],[Final 2025 Hourly Wage
(Higher of column H '[2024 wage'] and column S '[2025 wage'])]]*Table19[[#This Row],[Estimated program hours worked from Jan 1st to Dec 31st 2025]]</f>
        <v>0</v>
      </c>
      <c r="X71" s="35" t="str">
        <f>Table19[[#This Row],[Wage Enhancement (WEG) Eligibility Rate per hour]]</f>
        <v/>
      </c>
      <c r="Y71" s="42">
        <f>Table19[[#This Row],[Hourly Pay Equity (PE) (if applicable)]]+Table19[[#This Row],[GOF (SWB) + Hourly Historical Funding (if applicable)]]</f>
        <v>0</v>
      </c>
      <c r="Z71" s="36">
        <f>IFERROR(Table19[[#This Row],[2025 Wage Increase Rate]]+Table19[[#This Row],[2025 Wage Floor Rate]]+Table19[[#This Row],[Wage Stability]],0)</f>
        <v>0</v>
      </c>
    </row>
    <row r="72" spans="1:26" outlineLevel="1" x14ac:dyDescent="0.55000000000000004">
      <c r="A72" s="11"/>
      <c r="B72" s="12"/>
      <c r="C72" s="12"/>
      <c r="D72" s="11"/>
      <c r="E72" s="32" t="str">
        <f>IF(ISERROR(VLOOKUP(D72,'Data Input (ROP Use Only)'!$D$1:$E$4,2,FALSE)),"",(VLOOKUP(D72,'Data Input (ROP Use Only)'!$D$1:$E$4,2,FALSE)))</f>
        <v/>
      </c>
      <c r="F72" s="32" t="str">
        <f>IF(ISERROR(VLOOKUP(D72,'Data Input (ROP Use Only)'!$D$1:$F$4,3,FALSE)),"",(VLOOKUP(D72,'Data Input (ROP Use Only)'!$D$1:$F$4,3,FALSE)))</f>
        <v/>
      </c>
      <c r="G72" s="9"/>
      <c r="H72" s="9"/>
      <c r="I72" s="10"/>
      <c r="J72" s="10"/>
      <c r="K72" s="10"/>
      <c r="L72" s="13">
        <f>SUM(Table19[[#This Row],[Base Wage per hour as of December 31st, 2024
 (before applying any grants/enhancements)]:[GOF (SWB) + Hourly Historical Funding (if applicable)]])</f>
        <v>0</v>
      </c>
      <c r="M72" s="7" t="str">
        <f>IF(ISERROR(VLOOKUP(D72,'Data Input (ROP Use Only)'!$D$1:$G$4,4,FALSE)),"",(VLOOKUP(D72,'Data Input (ROP Use Only)'!$D$1:$G$4,4,FALSE)))</f>
        <v/>
      </c>
      <c r="N72" s="5" t="str" cm="1">
        <f t="array" ref="N72">IFERROR((_xlfn.IFS(M72-L72&lt;=0,0,M72-L72&lt;=0,0,M72-L72&gt;=2,2,M72-L72&lt;3,M72-L72)),"")</f>
        <v/>
      </c>
      <c r="O72" s="5">
        <f>SUM(Table19[[#This Row],[Base Wage per hour as of December 31st, 2024
 (before applying any grants/enhancements)]:[GOF (SWB) + Hourly Historical Funding (if applicable)]],Table19[[#This Row],[Wage Enhancement (WEG) Eligibility Rate per hour]])</f>
        <v>0</v>
      </c>
      <c r="P72" s="5" t="str" cm="1">
        <f t="array" ref="P72">IFERROR((_xlfn.IFS(C72="NON-RECE",0,C72="Director-Approved",0,F72-O72&lt;=0,0,F72-O72&lt;=0,0,F72-O72&gt;=3,3,F72-O72&lt;3,F72-O72)),"")</f>
        <v/>
      </c>
      <c r="Q72" s="4" cm="1">
        <f t="array" ref="Q72">_xlfn.IFS(O72=0,0,O72&gt;=0,O72+P72)</f>
        <v>0</v>
      </c>
      <c r="R72" s="5" t="str">
        <f t="shared" si="0"/>
        <v/>
      </c>
      <c r="S72" s="4" cm="1">
        <f t="array" ref="S72">_xlfn.IFS(Q72=0,0,Q72&gt;=0,Q72+R72)</f>
        <v>0</v>
      </c>
      <c r="T7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2" s="5">
        <f>MAX(Table19[[#This Row],[Staff Hourly Wage as of December 31st, 2024
 (inclusive of all grants/enhancements, do NOT include top-up)]],Table19[[#This Row],[Base Wage + PE + Historical + GOF + HA + WEG + Wage increase + Wage floor ]])</f>
        <v>0</v>
      </c>
      <c r="V72" s="4">
        <f>Table19[[#This Row],[Final 2025 Hourly Wage
(Higher of column H '[2024 wage'] and column S '[2025 wage'])]]*Table19[[#This Row],[Estimated program hours worked from Jan 1st to Dec 31st 2025]]</f>
        <v>0</v>
      </c>
      <c r="X72" s="35" t="str">
        <f>Table19[[#This Row],[Wage Enhancement (WEG) Eligibility Rate per hour]]</f>
        <v/>
      </c>
      <c r="Y72" s="42">
        <f>Table19[[#This Row],[Hourly Pay Equity (PE) (if applicable)]]+Table19[[#This Row],[GOF (SWB) + Hourly Historical Funding (if applicable)]]</f>
        <v>0</v>
      </c>
      <c r="Z72" s="36">
        <f>IFERROR(Table19[[#This Row],[2025 Wage Increase Rate]]+Table19[[#This Row],[2025 Wage Floor Rate]]+Table19[[#This Row],[Wage Stability]],0)</f>
        <v>0</v>
      </c>
    </row>
    <row r="73" spans="1:26" outlineLevel="1" x14ac:dyDescent="0.55000000000000004">
      <c r="A73" s="11"/>
      <c r="B73" s="12"/>
      <c r="C73" s="12"/>
      <c r="D73" s="11"/>
      <c r="E73" s="32" t="str">
        <f>IF(ISERROR(VLOOKUP(D73,'Data Input (ROP Use Only)'!$D$1:$E$4,2,FALSE)),"",(VLOOKUP(D73,'Data Input (ROP Use Only)'!$D$1:$E$4,2,FALSE)))</f>
        <v/>
      </c>
      <c r="F73" s="32" t="str">
        <f>IF(ISERROR(VLOOKUP(D73,'Data Input (ROP Use Only)'!$D$1:$F$4,3,FALSE)),"",(VLOOKUP(D73,'Data Input (ROP Use Only)'!$D$1:$F$4,3,FALSE)))</f>
        <v/>
      </c>
      <c r="G73" s="9"/>
      <c r="H73" s="9"/>
      <c r="I73" s="10"/>
      <c r="J73" s="10"/>
      <c r="K73" s="10"/>
      <c r="L73" s="13">
        <f>SUM(Table19[[#This Row],[Base Wage per hour as of December 31st, 2024
 (before applying any grants/enhancements)]:[GOF (SWB) + Hourly Historical Funding (if applicable)]])</f>
        <v>0</v>
      </c>
      <c r="M73" s="7" t="str">
        <f>IF(ISERROR(VLOOKUP(D73,'Data Input (ROP Use Only)'!$D$1:$G$4,4,FALSE)),"",(VLOOKUP(D73,'Data Input (ROP Use Only)'!$D$1:$G$4,4,FALSE)))</f>
        <v/>
      </c>
      <c r="N73" s="5" t="str" cm="1">
        <f t="array" ref="N73">IFERROR((_xlfn.IFS(M73-L73&lt;=0,0,M73-L73&lt;=0,0,M73-L73&gt;=2,2,M73-L73&lt;3,M73-L73)),"")</f>
        <v/>
      </c>
      <c r="O73" s="5">
        <f>SUM(Table19[[#This Row],[Base Wage per hour as of December 31st, 2024
 (before applying any grants/enhancements)]:[GOF (SWB) + Hourly Historical Funding (if applicable)]],Table19[[#This Row],[Wage Enhancement (WEG) Eligibility Rate per hour]])</f>
        <v>0</v>
      </c>
      <c r="P73" s="5" t="str" cm="1">
        <f t="array" ref="P73">IFERROR((_xlfn.IFS(C73="NON-RECE",0,C73="Director-Approved",0,F73-O73&lt;=0,0,F73-O73&lt;=0,0,F73-O73&gt;=3,3,F73-O73&lt;3,F73-O73)),"")</f>
        <v/>
      </c>
      <c r="Q73" s="4" cm="1">
        <f t="array" ref="Q73">_xlfn.IFS(O73=0,0,O73&gt;=0,O73+P73)</f>
        <v>0</v>
      </c>
      <c r="R73" s="5" t="str">
        <f t="shared" si="0"/>
        <v/>
      </c>
      <c r="S73" s="4" cm="1">
        <f t="array" ref="S73">_xlfn.IFS(Q73=0,0,Q73&gt;=0,Q73+R73)</f>
        <v>0</v>
      </c>
      <c r="T7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3" s="5">
        <f>MAX(Table19[[#This Row],[Staff Hourly Wage as of December 31st, 2024
 (inclusive of all grants/enhancements, do NOT include top-up)]],Table19[[#This Row],[Base Wage + PE + Historical + GOF + HA + WEG + Wage increase + Wage floor ]])</f>
        <v>0</v>
      </c>
      <c r="V73" s="4">
        <f>Table19[[#This Row],[Final 2025 Hourly Wage
(Higher of column H '[2024 wage'] and column S '[2025 wage'])]]*Table19[[#This Row],[Estimated program hours worked from Jan 1st to Dec 31st 2025]]</f>
        <v>0</v>
      </c>
      <c r="X73" s="35" t="str">
        <f>Table19[[#This Row],[Wage Enhancement (WEG) Eligibility Rate per hour]]</f>
        <v/>
      </c>
      <c r="Y73" s="42">
        <f>Table19[[#This Row],[Hourly Pay Equity (PE) (if applicable)]]+Table19[[#This Row],[GOF (SWB) + Hourly Historical Funding (if applicable)]]</f>
        <v>0</v>
      </c>
      <c r="Z73" s="36">
        <f>IFERROR(Table19[[#This Row],[2025 Wage Increase Rate]]+Table19[[#This Row],[2025 Wage Floor Rate]]+Table19[[#This Row],[Wage Stability]],0)</f>
        <v>0</v>
      </c>
    </row>
    <row r="74" spans="1:26" outlineLevel="1" x14ac:dyDescent="0.55000000000000004">
      <c r="A74" s="11"/>
      <c r="B74" s="12"/>
      <c r="C74" s="12"/>
      <c r="D74" s="11"/>
      <c r="E74" s="32" t="str">
        <f>IF(ISERROR(VLOOKUP(D74,'Data Input (ROP Use Only)'!$D$1:$E$4,2,FALSE)),"",(VLOOKUP(D74,'Data Input (ROP Use Only)'!$D$1:$E$4,2,FALSE)))</f>
        <v/>
      </c>
      <c r="F74" s="32" t="str">
        <f>IF(ISERROR(VLOOKUP(D74,'Data Input (ROP Use Only)'!$D$1:$F$4,3,FALSE)),"",(VLOOKUP(D74,'Data Input (ROP Use Only)'!$D$1:$F$4,3,FALSE)))</f>
        <v/>
      </c>
      <c r="G74" s="9"/>
      <c r="H74" s="9"/>
      <c r="I74" s="10"/>
      <c r="J74" s="10"/>
      <c r="K74" s="10"/>
      <c r="L74" s="13">
        <f>SUM(Table19[[#This Row],[Base Wage per hour as of December 31st, 2024
 (before applying any grants/enhancements)]:[GOF (SWB) + Hourly Historical Funding (if applicable)]])</f>
        <v>0</v>
      </c>
      <c r="M74" s="7" t="str">
        <f>IF(ISERROR(VLOOKUP(D74,'Data Input (ROP Use Only)'!$D$1:$G$4,4,FALSE)),"",(VLOOKUP(D74,'Data Input (ROP Use Only)'!$D$1:$G$4,4,FALSE)))</f>
        <v/>
      </c>
      <c r="N74" s="5" t="str" cm="1">
        <f t="array" ref="N74">IFERROR((_xlfn.IFS(M74-L74&lt;=0,0,M74-L74&lt;=0,0,M74-L74&gt;=2,2,M74-L74&lt;3,M74-L74)),"")</f>
        <v/>
      </c>
      <c r="O74" s="5">
        <f>SUM(Table19[[#This Row],[Base Wage per hour as of December 31st, 2024
 (before applying any grants/enhancements)]:[GOF (SWB) + Hourly Historical Funding (if applicable)]],Table19[[#This Row],[Wage Enhancement (WEG) Eligibility Rate per hour]])</f>
        <v>0</v>
      </c>
      <c r="P74" s="5" t="str" cm="1">
        <f t="array" ref="P74">IFERROR((_xlfn.IFS(C74="NON-RECE",0,C74="Director-Approved",0,F74-O74&lt;=0,0,F74-O74&lt;=0,0,F74-O74&gt;=3,3,F74-O74&lt;3,F74-O74)),"")</f>
        <v/>
      </c>
      <c r="Q74" s="4" cm="1">
        <f t="array" ref="Q74">_xlfn.IFS(O74=0,0,O74&gt;=0,O74+P74)</f>
        <v>0</v>
      </c>
      <c r="R74" s="5" t="str">
        <f t="shared" si="0"/>
        <v/>
      </c>
      <c r="S74" s="4" cm="1">
        <f t="array" ref="S74">_xlfn.IFS(Q74=0,0,Q74&gt;=0,Q74+R74)</f>
        <v>0</v>
      </c>
      <c r="T7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4" s="5">
        <f>MAX(Table19[[#This Row],[Staff Hourly Wage as of December 31st, 2024
 (inclusive of all grants/enhancements, do NOT include top-up)]],Table19[[#This Row],[Base Wage + PE + Historical + GOF + HA + WEG + Wage increase + Wage floor ]])</f>
        <v>0</v>
      </c>
      <c r="V74" s="4">
        <f>Table19[[#This Row],[Final 2025 Hourly Wage
(Higher of column H '[2024 wage'] and column S '[2025 wage'])]]*Table19[[#This Row],[Estimated program hours worked from Jan 1st to Dec 31st 2025]]</f>
        <v>0</v>
      </c>
      <c r="X74" s="35" t="str">
        <f>Table19[[#This Row],[Wage Enhancement (WEG) Eligibility Rate per hour]]</f>
        <v/>
      </c>
      <c r="Y74" s="42">
        <f>Table19[[#This Row],[Hourly Pay Equity (PE) (if applicable)]]+Table19[[#This Row],[GOF (SWB) + Hourly Historical Funding (if applicable)]]</f>
        <v>0</v>
      </c>
      <c r="Z74" s="36">
        <f>IFERROR(Table19[[#This Row],[2025 Wage Increase Rate]]+Table19[[#This Row],[2025 Wage Floor Rate]]+Table19[[#This Row],[Wage Stability]],0)</f>
        <v>0</v>
      </c>
    </row>
    <row r="75" spans="1:26" outlineLevel="1" x14ac:dyDescent="0.55000000000000004">
      <c r="A75" s="11"/>
      <c r="B75" s="12"/>
      <c r="C75" s="12"/>
      <c r="D75" s="11"/>
      <c r="E75" s="32" t="str">
        <f>IF(ISERROR(VLOOKUP(D75,'Data Input (ROP Use Only)'!$D$1:$E$4,2,FALSE)),"",(VLOOKUP(D75,'Data Input (ROP Use Only)'!$D$1:$E$4,2,FALSE)))</f>
        <v/>
      </c>
      <c r="F75" s="32" t="str">
        <f>IF(ISERROR(VLOOKUP(D75,'Data Input (ROP Use Only)'!$D$1:$F$4,3,FALSE)),"",(VLOOKUP(D75,'Data Input (ROP Use Only)'!$D$1:$F$4,3,FALSE)))</f>
        <v/>
      </c>
      <c r="G75" s="9"/>
      <c r="H75" s="9"/>
      <c r="I75" s="10"/>
      <c r="J75" s="10"/>
      <c r="K75" s="10"/>
      <c r="L75" s="13">
        <f>SUM(Table19[[#This Row],[Base Wage per hour as of December 31st, 2024
 (before applying any grants/enhancements)]:[GOF (SWB) + Hourly Historical Funding (if applicable)]])</f>
        <v>0</v>
      </c>
      <c r="M75" s="7" t="str">
        <f>IF(ISERROR(VLOOKUP(D75,'Data Input (ROP Use Only)'!$D$1:$G$4,4,FALSE)),"",(VLOOKUP(D75,'Data Input (ROP Use Only)'!$D$1:$G$4,4,FALSE)))</f>
        <v/>
      </c>
      <c r="N75" s="5" t="str" cm="1">
        <f t="array" ref="N75">IFERROR((_xlfn.IFS(M75-L75&lt;=0,0,M75-L75&lt;=0,0,M75-L75&gt;=2,2,M75-L75&lt;3,M75-L75)),"")</f>
        <v/>
      </c>
      <c r="O75" s="5">
        <f>SUM(Table19[[#This Row],[Base Wage per hour as of December 31st, 2024
 (before applying any grants/enhancements)]:[GOF (SWB) + Hourly Historical Funding (if applicable)]],Table19[[#This Row],[Wage Enhancement (WEG) Eligibility Rate per hour]])</f>
        <v>0</v>
      </c>
      <c r="P75" s="5" t="str" cm="1">
        <f t="array" ref="P75">IFERROR((_xlfn.IFS(C75="NON-RECE",0,C75="Director-Approved",0,F75-O75&lt;=0,0,F75-O75&lt;=0,0,F75-O75&gt;=3,3,F75-O75&lt;3,F75-O75)),"")</f>
        <v/>
      </c>
      <c r="Q75" s="4" cm="1">
        <f t="array" ref="Q75">_xlfn.IFS(O75=0,0,O75&gt;=0,O75+P75)</f>
        <v>0</v>
      </c>
      <c r="R75" s="5" t="str">
        <f t="shared" si="0"/>
        <v/>
      </c>
      <c r="S75" s="4" cm="1">
        <f t="array" ref="S75">_xlfn.IFS(Q75=0,0,Q75&gt;=0,Q75+R75)</f>
        <v>0</v>
      </c>
      <c r="T7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5" s="5">
        <f>MAX(Table19[[#This Row],[Staff Hourly Wage as of December 31st, 2024
 (inclusive of all grants/enhancements, do NOT include top-up)]],Table19[[#This Row],[Base Wage + PE + Historical + GOF + HA + WEG + Wage increase + Wage floor ]])</f>
        <v>0</v>
      </c>
      <c r="V75" s="4">
        <f>Table19[[#This Row],[Final 2025 Hourly Wage
(Higher of column H '[2024 wage'] and column S '[2025 wage'])]]*Table19[[#This Row],[Estimated program hours worked from Jan 1st to Dec 31st 2025]]</f>
        <v>0</v>
      </c>
      <c r="X75" s="35" t="str">
        <f>Table19[[#This Row],[Wage Enhancement (WEG) Eligibility Rate per hour]]</f>
        <v/>
      </c>
      <c r="Y75" s="42">
        <f>Table19[[#This Row],[Hourly Pay Equity (PE) (if applicable)]]+Table19[[#This Row],[GOF (SWB) + Hourly Historical Funding (if applicable)]]</f>
        <v>0</v>
      </c>
      <c r="Z75" s="36">
        <f>IFERROR(Table19[[#This Row],[2025 Wage Increase Rate]]+Table19[[#This Row],[2025 Wage Floor Rate]]+Table19[[#This Row],[Wage Stability]],0)</f>
        <v>0</v>
      </c>
    </row>
    <row r="76" spans="1:26" outlineLevel="1" x14ac:dyDescent="0.55000000000000004">
      <c r="A76" s="11"/>
      <c r="B76" s="12"/>
      <c r="C76" s="12"/>
      <c r="D76" s="11"/>
      <c r="E76" s="32" t="str">
        <f>IF(ISERROR(VLOOKUP(D76,'Data Input (ROP Use Only)'!$D$1:$E$4,2,FALSE)),"",(VLOOKUP(D76,'Data Input (ROP Use Only)'!$D$1:$E$4,2,FALSE)))</f>
        <v/>
      </c>
      <c r="F76" s="32" t="str">
        <f>IF(ISERROR(VLOOKUP(D76,'Data Input (ROP Use Only)'!$D$1:$F$4,3,FALSE)),"",(VLOOKUP(D76,'Data Input (ROP Use Only)'!$D$1:$F$4,3,FALSE)))</f>
        <v/>
      </c>
      <c r="G76" s="9"/>
      <c r="H76" s="9"/>
      <c r="I76" s="10"/>
      <c r="J76" s="10"/>
      <c r="K76" s="10"/>
      <c r="L76" s="13">
        <f>SUM(Table19[[#This Row],[Base Wage per hour as of December 31st, 2024
 (before applying any grants/enhancements)]:[GOF (SWB) + Hourly Historical Funding (if applicable)]])</f>
        <v>0</v>
      </c>
      <c r="M76" s="7" t="str">
        <f>IF(ISERROR(VLOOKUP(D76,'Data Input (ROP Use Only)'!$D$1:$G$4,4,FALSE)),"",(VLOOKUP(D76,'Data Input (ROP Use Only)'!$D$1:$G$4,4,FALSE)))</f>
        <v/>
      </c>
      <c r="N76" s="5" t="str" cm="1">
        <f t="array" ref="N76">IFERROR((_xlfn.IFS(M76-L76&lt;=0,0,M76-L76&lt;=0,0,M76-L76&gt;=2,2,M76-L76&lt;3,M76-L76)),"")</f>
        <v/>
      </c>
      <c r="O76" s="5">
        <f>SUM(Table19[[#This Row],[Base Wage per hour as of December 31st, 2024
 (before applying any grants/enhancements)]:[GOF (SWB) + Hourly Historical Funding (if applicable)]],Table19[[#This Row],[Wage Enhancement (WEG) Eligibility Rate per hour]])</f>
        <v>0</v>
      </c>
      <c r="P76" s="5" t="str" cm="1">
        <f t="array" ref="P76">IFERROR((_xlfn.IFS(C76="NON-RECE",0,C76="Director-Approved",0,F76-O76&lt;=0,0,F76-O76&lt;=0,0,F76-O76&gt;=3,3,F76-O76&lt;3,F76-O76)),"")</f>
        <v/>
      </c>
      <c r="Q76" s="4" cm="1">
        <f t="array" ref="Q76">_xlfn.IFS(O76=0,0,O76&gt;=0,O76+P76)</f>
        <v>0</v>
      </c>
      <c r="R76" s="5" t="str">
        <f t="shared" ref="R76:R139" si="1">IF(C76="Director-Approved",0,(IF(C76="NON-RECE",0,(IF(ISERROR(IF(Q76&lt;E76,E76-Q76,0)),"",IF(Q76&lt;E76,E76-Q76,0))))))</f>
        <v/>
      </c>
      <c r="S76" s="4" cm="1">
        <f t="array" ref="S76">_xlfn.IFS(Q76=0,0,Q76&gt;=0,Q76+R76)</f>
        <v>0</v>
      </c>
      <c r="T7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6" s="5">
        <f>MAX(Table19[[#This Row],[Staff Hourly Wage as of December 31st, 2024
 (inclusive of all grants/enhancements, do NOT include top-up)]],Table19[[#This Row],[Base Wage + PE + Historical + GOF + HA + WEG + Wage increase + Wage floor ]])</f>
        <v>0</v>
      </c>
      <c r="V76" s="4">
        <f>Table19[[#This Row],[Final 2025 Hourly Wage
(Higher of column H '[2024 wage'] and column S '[2025 wage'])]]*Table19[[#This Row],[Estimated program hours worked from Jan 1st to Dec 31st 2025]]</f>
        <v>0</v>
      </c>
      <c r="X76" s="35" t="str">
        <f>Table19[[#This Row],[Wage Enhancement (WEG) Eligibility Rate per hour]]</f>
        <v/>
      </c>
      <c r="Y76" s="42">
        <f>Table19[[#This Row],[Hourly Pay Equity (PE) (if applicable)]]+Table19[[#This Row],[GOF (SWB) + Hourly Historical Funding (if applicable)]]</f>
        <v>0</v>
      </c>
      <c r="Z76" s="36">
        <f>IFERROR(Table19[[#This Row],[2025 Wage Increase Rate]]+Table19[[#This Row],[2025 Wage Floor Rate]]+Table19[[#This Row],[Wage Stability]],0)</f>
        <v>0</v>
      </c>
    </row>
    <row r="77" spans="1:26" outlineLevel="1" x14ac:dyDescent="0.55000000000000004">
      <c r="A77" s="11"/>
      <c r="B77" s="12"/>
      <c r="C77" s="12"/>
      <c r="D77" s="11"/>
      <c r="E77" s="32" t="str">
        <f>IF(ISERROR(VLOOKUP(D77,'Data Input (ROP Use Only)'!$D$1:$E$4,2,FALSE)),"",(VLOOKUP(D77,'Data Input (ROP Use Only)'!$D$1:$E$4,2,FALSE)))</f>
        <v/>
      </c>
      <c r="F77" s="32" t="str">
        <f>IF(ISERROR(VLOOKUP(D77,'Data Input (ROP Use Only)'!$D$1:$F$4,3,FALSE)),"",(VLOOKUP(D77,'Data Input (ROP Use Only)'!$D$1:$F$4,3,FALSE)))</f>
        <v/>
      </c>
      <c r="G77" s="9"/>
      <c r="H77" s="9"/>
      <c r="I77" s="10"/>
      <c r="J77" s="10"/>
      <c r="K77" s="10"/>
      <c r="L77" s="13">
        <f>SUM(Table19[[#This Row],[Base Wage per hour as of December 31st, 2024
 (before applying any grants/enhancements)]:[GOF (SWB) + Hourly Historical Funding (if applicable)]])</f>
        <v>0</v>
      </c>
      <c r="M77" s="7" t="str">
        <f>IF(ISERROR(VLOOKUP(D77,'Data Input (ROP Use Only)'!$D$1:$G$4,4,FALSE)),"",(VLOOKUP(D77,'Data Input (ROP Use Only)'!$D$1:$G$4,4,FALSE)))</f>
        <v/>
      </c>
      <c r="N77" s="5" t="str" cm="1">
        <f t="array" ref="N77">IFERROR((_xlfn.IFS(M77-L77&lt;=0,0,M77-L77&lt;=0,0,M77-L77&gt;=2,2,M77-L77&lt;3,M77-L77)),"")</f>
        <v/>
      </c>
      <c r="O77" s="5">
        <f>SUM(Table19[[#This Row],[Base Wage per hour as of December 31st, 2024
 (before applying any grants/enhancements)]:[GOF (SWB) + Hourly Historical Funding (if applicable)]],Table19[[#This Row],[Wage Enhancement (WEG) Eligibility Rate per hour]])</f>
        <v>0</v>
      </c>
      <c r="P77" s="5" t="str" cm="1">
        <f t="array" ref="P77">IFERROR((_xlfn.IFS(C77="NON-RECE",0,C77="Director-Approved",0,F77-O77&lt;=0,0,F77-O77&lt;=0,0,F77-O77&gt;=3,3,F77-O77&lt;3,F77-O77)),"")</f>
        <v/>
      </c>
      <c r="Q77" s="4" cm="1">
        <f t="array" ref="Q77">_xlfn.IFS(O77=0,0,O77&gt;=0,O77+P77)</f>
        <v>0</v>
      </c>
      <c r="R77" s="5" t="str">
        <f t="shared" si="1"/>
        <v/>
      </c>
      <c r="S77" s="4" cm="1">
        <f t="array" ref="S77">_xlfn.IFS(Q77=0,0,Q77&gt;=0,Q77+R77)</f>
        <v>0</v>
      </c>
      <c r="T7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7" s="5">
        <f>MAX(Table19[[#This Row],[Staff Hourly Wage as of December 31st, 2024
 (inclusive of all grants/enhancements, do NOT include top-up)]],Table19[[#This Row],[Base Wage + PE + Historical + GOF + HA + WEG + Wage increase + Wage floor ]])</f>
        <v>0</v>
      </c>
      <c r="V77" s="4">
        <f>Table19[[#This Row],[Final 2025 Hourly Wage
(Higher of column H '[2024 wage'] and column S '[2025 wage'])]]*Table19[[#This Row],[Estimated program hours worked from Jan 1st to Dec 31st 2025]]</f>
        <v>0</v>
      </c>
      <c r="X77" s="35" t="str">
        <f>Table19[[#This Row],[Wage Enhancement (WEG) Eligibility Rate per hour]]</f>
        <v/>
      </c>
      <c r="Y77" s="42">
        <f>Table19[[#This Row],[Hourly Pay Equity (PE) (if applicable)]]+Table19[[#This Row],[GOF (SWB) + Hourly Historical Funding (if applicable)]]</f>
        <v>0</v>
      </c>
      <c r="Z77" s="36">
        <f>IFERROR(Table19[[#This Row],[2025 Wage Increase Rate]]+Table19[[#This Row],[2025 Wage Floor Rate]]+Table19[[#This Row],[Wage Stability]],0)</f>
        <v>0</v>
      </c>
    </row>
    <row r="78" spans="1:26" outlineLevel="1" x14ac:dyDescent="0.55000000000000004">
      <c r="A78" s="11"/>
      <c r="B78" s="12"/>
      <c r="C78" s="12"/>
      <c r="D78" s="11"/>
      <c r="E78" s="32" t="str">
        <f>IF(ISERROR(VLOOKUP(D78,'Data Input (ROP Use Only)'!$D$1:$E$4,2,FALSE)),"",(VLOOKUP(D78,'Data Input (ROP Use Only)'!$D$1:$E$4,2,FALSE)))</f>
        <v/>
      </c>
      <c r="F78" s="32" t="str">
        <f>IF(ISERROR(VLOOKUP(D78,'Data Input (ROP Use Only)'!$D$1:$F$4,3,FALSE)),"",(VLOOKUP(D78,'Data Input (ROP Use Only)'!$D$1:$F$4,3,FALSE)))</f>
        <v/>
      </c>
      <c r="G78" s="9"/>
      <c r="H78" s="9"/>
      <c r="I78" s="10"/>
      <c r="J78" s="10"/>
      <c r="K78" s="10"/>
      <c r="L78" s="13">
        <f>SUM(Table19[[#This Row],[Base Wage per hour as of December 31st, 2024
 (before applying any grants/enhancements)]:[GOF (SWB) + Hourly Historical Funding (if applicable)]])</f>
        <v>0</v>
      </c>
      <c r="M78" s="7" t="str">
        <f>IF(ISERROR(VLOOKUP(D78,'Data Input (ROP Use Only)'!$D$1:$G$4,4,FALSE)),"",(VLOOKUP(D78,'Data Input (ROP Use Only)'!$D$1:$G$4,4,FALSE)))</f>
        <v/>
      </c>
      <c r="N78" s="5" t="str" cm="1">
        <f t="array" ref="N78">IFERROR((_xlfn.IFS(M78-L78&lt;=0,0,M78-L78&lt;=0,0,M78-L78&gt;=2,2,M78-L78&lt;3,M78-L78)),"")</f>
        <v/>
      </c>
      <c r="O78" s="5">
        <f>SUM(Table19[[#This Row],[Base Wage per hour as of December 31st, 2024
 (before applying any grants/enhancements)]:[GOF (SWB) + Hourly Historical Funding (if applicable)]],Table19[[#This Row],[Wage Enhancement (WEG) Eligibility Rate per hour]])</f>
        <v>0</v>
      </c>
      <c r="P78" s="5" t="str" cm="1">
        <f t="array" ref="P78">IFERROR((_xlfn.IFS(C78="NON-RECE",0,C78="Director-Approved",0,F78-O78&lt;=0,0,F78-O78&lt;=0,0,F78-O78&gt;=3,3,F78-O78&lt;3,F78-O78)),"")</f>
        <v/>
      </c>
      <c r="Q78" s="4" cm="1">
        <f t="array" ref="Q78">_xlfn.IFS(O78=0,0,O78&gt;=0,O78+P78)</f>
        <v>0</v>
      </c>
      <c r="R78" s="5" t="str">
        <f t="shared" si="1"/>
        <v/>
      </c>
      <c r="S78" s="4" cm="1">
        <f t="array" ref="S78">_xlfn.IFS(Q78=0,0,Q78&gt;=0,Q78+R78)</f>
        <v>0</v>
      </c>
      <c r="T7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8" s="5">
        <f>MAX(Table19[[#This Row],[Staff Hourly Wage as of December 31st, 2024
 (inclusive of all grants/enhancements, do NOT include top-up)]],Table19[[#This Row],[Base Wage + PE + Historical + GOF + HA + WEG + Wage increase + Wage floor ]])</f>
        <v>0</v>
      </c>
      <c r="V78" s="4">
        <f>Table19[[#This Row],[Final 2025 Hourly Wage
(Higher of column H '[2024 wage'] and column S '[2025 wage'])]]*Table19[[#This Row],[Estimated program hours worked from Jan 1st to Dec 31st 2025]]</f>
        <v>0</v>
      </c>
      <c r="X78" s="35" t="str">
        <f>Table19[[#This Row],[Wage Enhancement (WEG) Eligibility Rate per hour]]</f>
        <v/>
      </c>
      <c r="Y78" s="42">
        <f>Table19[[#This Row],[Hourly Pay Equity (PE) (if applicable)]]+Table19[[#This Row],[GOF (SWB) + Hourly Historical Funding (if applicable)]]</f>
        <v>0</v>
      </c>
      <c r="Z78" s="36">
        <f>IFERROR(Table19[[#This Row],[2025 Wage Increase Rate]]+Table19[[#This Row],[2025 Wage Floor Rate]]+Table19[[#This Row],[Wage Stability]],0)</f>
        <v>0</v>
      </c>
    </row>
    <row r="79" spans="1:26" outlineLevel="1" x14ac:dyDescent="0.55000000000000004">
      <c r="A79" s="11"/>
      <c r="B79" s="12"/>
      <c r="C79" s="12"/>
      <c r="D79" s="11"/>
      <c r="E79" s="32" t="str">
        <f>IF(ISERROR(VLOOKUP(D79,'Data Input (ROP Use Only)'!$D$1:$E$4,2,FALSE)),"",(VLOOKUP(D79,'Data Input (ROP Use Only)'!$D$1:$E$4,2,FALSE)))</f>
        <v/>
      </c>
      <c r="F79" s="32" t="str">
        <f>IF(ISERROR(VLOOKUP(D79,'Data Input (ROP Use Only)'!$D$1:$F$4,3,FALSE)),"",(VLOOKUP(D79,'Data Input (ROP Use Only)'!$D$1:$F$4,3,FALSE)))</f>
        <v/>
      </c>
      <c r="G79" s="9"/>
      <c r="H79" s="9"/>
      <c r="I79" s="10"/>
      <c r="J79" s="10"/>
      <c r="K79" s="10"/>
      <c r="L79" s="13">
        <f>SUM(Table19[[#This Row],[Base Wage per hour as of December 31st, 2024
 (before applying any grants/enhancements)]:[GOF (SWB) + Hourly Historical Funding (if applicable)]])</f>
        <v>0</v>
      </c>
      <c r="M79" s="7" t="str">
        <f>IF(ISERROR(VLOOKUP(D79,'Data Input (ROP Use Only)'!$D$1:$G$4,4,FALSE)),"",(VLOOKUP(D79,'Data Input (ROP Use Only)'!$D$1:$G$4,4,FALSE)))</f>
        <v/>
      </c>
      <c r="N79" s="5" t="str" cm="1">
        <f t="array" ref="N79">IFERROR((_xlfn.IFS(M79-L79&lt;=0,0,M79-L79&lt;=0,0,M79-L79&gt;=2,2,M79-L79&lt;3,M79-L79)),"")</f>
        <v/>
      </c>
      <c r="O79" s="5">
        <f>SUM(Table19[[#This Row],[Base Wage per hour as of December 31st, 2024
 (before applying any grants/enhancements)]:[GOF (SWB) + Hourly Historical Funding (if applicable)]],Table19[[#This Row],[Wage Enhancement (WEG) Eligibility Rate per hour]])</f>
        <v>0</v>
      </c>
      <c r="P79" s="5" t="str" cm="1">
        <f t="array" ref="P79">IFERROR((_xlfn.IFS(C79="NON-RECE",0,C79="Director-Approved",0,F79-O79&lt;=0,0,F79-O79&lt;=0,0,F79-O79&gt;=3,3,F79-O79&lt;3,F79-O79)),"")</f>
        <v/>
      </c>
      <c r="Q79" s="4" cm="1">
        <f t="array" ref="Q79">_xlfn.IFS(O79=0,0,O79&gt;=0,O79+P79)</f>
        <v>0</v>
      </c>
      <c r="R79" s="5" t="str">
        <f t="shared" si="1"/>
        <v/>
      </c>
      <c r="S79" s="4" cm="1">
        <f t="array" ref="S79">_xlfn.IFS(Q79=0,0,Q79&gt;=0,Q79+R79)</f>
        <v>0</v>
      </c>
      <c r="T7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79" s="5">
        <f>MAX(Table19[[#This Row],[Staff Hourly Wage as of December 31st, 2024
 (inclusive of all grants/enhancements, do NOT include top-up)]],Table19[[#This Row],[Base Wage + PE + Historical + GOF + HA + WEG + Wage increase + Wage floor ]])</f>
        <v>0</v>
      </c>
      <c r="V79" s="4">
        <f>Table19[[#This Row],[Final 2025 Hourly Wage
(Higher of column H '[2024 wage'] and column S '[2025 wage'])]]*Table19[[#This Row],[Estimated program hours worked from Jan 1st to Dec 31st 2025]]</f>
        <v>0</v>
      </c>
      <c r="X79" s="35" t="str">
        <f>Table19[[#This Row],[Wage Enhancement (WEG) Eligibility Rate per hour]]</f>
        <v/>
      </c>
      <c r="Y79" s="42">
        <f>Table19[[#This Row],[Hourly Pay Equity (PE) (if applicable)]]+Table19[[#This Row],[GOF (SWB) + Hourly Historical Funding (if applicable)]]</f>
        <v>0</v>
      </c>
      <c r="Z79" s="36">
        <f>IFERROR(Table19[[#This Row],[2025 Wage Increase Rate]]+Table19[[#This Row],[2025 Wage Floor Rate]]+Table19[[#This Row],[Wage Stability]],0)</f>
        <v>0</v>
      </c>
    </row>
    <row r="80" spans="1:26" outlineLevel="1" x14ac:dyDescent="0.55000000000000004">
      <c r="A80" s="11"/>
      <c r="B80" s="12"/>
      <c r="C80" s="12"/>
      <c r="D80" s="11"/>
      <c r="E80" s="32" t="str">
        <f>IF(ISERROR(VLOOKUP(D80,'Data Input (ROP Use Only)'!$D$1:$E$4,2,FALSE)),"",(VLOOKUP(D80,'Data Input (ROP Use Only)'!$D$1:$E$4,2,FALSE)))</f>
        <v/>
      </c>
      <c r="F80" s="32" t="str">
        <f>IF(ISERROR(VLOOKUP(D80,'Data Input (ROP Use Only)'!$D$1:$F$4,3,FALSE)),"",(VLOOKUP(D80,'Data Input (ROP Use Only)'!$D$1:$F$4,3,FALSE)))</f>
        <v/>
      </c>
      <c r="G80" s="9"/>
      <c r="H80" s="9"/>
      <c r="I80" s="10"/>
      <c r="J80" s="10"/>
      <c r="K80" s="10"/>
      <c r="L80" s="13">
        <f>SUM(Table19[[#This Row],[Base Wage per hour as of December 31st, 2024
 (before applying any grants/enhancements)]:[GOF (SWB) + Hourly Historical Funding (if applicable)]])</f>
        <v>0</v>
      </c>
      <c r="M80" s="7" t="str">
        <f>IF(ISERROR(VLOOKUP(D80,'Data Input (ROP Use Only)'!$D$1:$G$4,4,FALSE)),"",(VLOOKUP(D80,'Data Input (ROP Use Only)'!$D$1:$G$4,4,FALSE)))</f>
        <v/>
      </c>
      <c r="N80" s="5" t="str" cm="1">
        <f t="array" ref="N80">IFERROR((_xlfn.IFS(M80-L80&lt;=0,0,M80-L80&lt;=0,0,M80-L80&gt;=2,2,M80-L80&lt;3,M80-L80)),"")</f>
        <v/>
      </c>
      <c r="O80" s="5">
        <f>SUM(Table19[[#This Row],[Base Wage per hour as of December 31st, 2024
 (before applying any grants/enhancements)]:[GOF (SWB) + Hourly Historical Funding (if applicable)]],Table19[[#This Row],[Wage Enhancement (WEG) Eligibility Rate per hour]])</f>
        <v>0</v>
      </c>
      <c r="P80" s="5" t="str" cm="1">
        <f t="array" ref="P80">IFERROR((_xlfn.IFS(C80="NON-RECE",0,C80="Director-Approved",0,F80-O80&lt;=0,0,F80-O80&lt;=0,0,F80-O80&gt;=3,3,F80-O80&lt;3,F80-O80)),"")</f>
        <v/>
      </c>
      <c r="Q80" s="4" cm="1">
        <f t="array" ref="Q80">_xlfn.IFS(O80=0,0,O80&gt;=0,O80+P80)</f>
        <v>0</v>
      </c>
      <c r="R80" s="5" t="str">
        <f t="shared" si="1"/>
        <v/>
      </c>
      <c r="S80" s="4" cm="1">
        <f t="array" ref="S80">_xlfn.IFS(Q80=0,0,Q80&gt;=0,Q80+R80)</f>
        <v>0</v>
      </c>
      <c r="T8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0" s="5">
        <f>MAX(Table19[[#This Row],[Staff Hourly Wage as of December 31st, 2024
 (inclusive of all grants/enhancements, do NOT include top-up)]],Table19[[#This Row],[Base Wage + PE + Historical + GOF + HA + WEG + Wage increase + Wage floor ]])</f>
        <v>0</v>
      </c>
      <c r="V80" s="4">
        <f>Table19[[#This Row],[Final 2025 Hourly Wage
(Higher of column H '[2024 wage'] and column S '[2025 wage'])]]*Table19[[#This Row],[Estimated program hours worked from Jan 1st to Dec 31st 2025]]</f>
        <v>0</v>
      </c>
      <c r="X80" s="35" t="str">
        <f>Table19[[#This Row],[Wage Enhancement (WEG) Eligibility Rate per hour]]</f>
        <v/>
      </c>
      <c r="Y80" s="42">
        <f>Table19[[#This Row],[Hourly Pay Equity (PE) (if applicable)]]+Table19[[#This Row],[GOF (SWB) + Hourly Historical Funding (if applicable)]]</f>
        <v>0</v>
      </c>
      <c r="Z80" s="36">
        <f>IFERROR(Table19[[#This Row],[2025 Wage Increase Rate]]+Table19[[#This Row],[2025 Wage Floor Rate]]+Table19[[#This Row],[Wage Stability]],0)</f>
        <v>0</v>
      </c>
    </row>
    <row r="81" spans="1:26" outlineLevel="1" x14ac:dyDescent="0.55000000000000004">
      <c r="A81" s="11"/>
      <c r="B81" s="12"/>
      <c r="C81" s="12"/>
      <c r="D81" s="11"/>
      <c r="E81" s="32" t="str">
        <f>IF(ISERROR(VLOOKUP(D81,'Data Input (ROP Use Only)'!$D$1:$E$4,2,FALSE)),"",(VLOOKUP(D81,'Data Input (ROP Use Only)'!$D$1:$E$4,2,FALSE)))</f>
        <v/>
      </c>
      <c r="F81" s="32" t="str">
        <f>IF(ISERROR(VLOOKUP(D81,'Data Input (ROP Use Only)'!$D$1:$F$4,3,FALSE)),"",(VLOOKUP(D81,'Data Input (ROP Use Only)'!$D$1:$F$4,3,FALSE)))</f>
        <v/>
      </c>
      <c r="G81" s="9"/>
      <c r="H81" s="9"/>
      <c r="I81" s="10"/>
      <c r="J81" s="10"/>
      <c r="K81" s="10"/>
      <c r="L81" s="13">
        <f>SUM(Table19[[#This Row],[Base Wage per hour as of December 31st, 2024
 (before applying any grants/enhancements)]:[GOF (SWB) + Hourly Historical Funding (if applicable)]])</f>
        <v>0</v>
      </c>
      <c r="M81" s="7" t="str">
        <f>IF(ISERROR(VLOOKUP(D81,'Data Input (ROP Use Only)'!$D$1:$G$4,4,FALSE)),"",(VLOOKUP(D81,'Data Input (ROP Use Only)'!$D$1:$G$4,4,FALSE)))</f>
        <v/>
      </c>
      <c r="N81" s="5" t="str" cm="1">
        <f t="array" ref="N81">IFERROR((_xlfn.IFS(M81-L81&lt;=0,0,M81-L81&lt;=0,0,M81-L81&gt;=2,2,M81-L81&lt;3,M81-L81)),"")</f>
        <v/>
      </c>
      <c r="O81" s="5">
        <f>SUM(Table19[[#This Row],[Base Wage per hour as of December 31st, 2024
 (before applying any grants/enhancements)]:[GOF (SWB) + Hourly Historical Funding (if applicable)]],Table19[[#This Row],[Wage Enhancement (WEG) Eligibility Rate per hour]])</f>
        <v>0</v>
      </c>
      <c r="P81" s="5" t="str" cm="1">
        <f t="array" ref="P81">IFERROR((_xlfn.IFS(C81="NON-RECE",0,C81="Director-Approved",0,F81-O81&lt;=0,0,F81-O81&lt;=0,0,F81-O81&gt;=3,3,F81-O81&lt;3,F81-O81)),"")</f>
        <v/>
      </c>
      <c r="Q81" s="4" cm="1">
        <f t="array" ref="Q81">_xlfn.IFS(O81=0,0,O81&gt;=0,O81+P81)</f>
        <v>0</v>
      </c>
      <c r="R81" s="5" t="str">
        <f t="shared" si="1"/>
        <v/>
      </c>
      <c r="S81" s="4" cm="1">
        <f t="array" ref="S81">_xlfn.IFS(Q81=0,0,Q81&gt;=0,Q81+R81)</f>
        <v>0</v>
      </c>
      <c r="T8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1" s="5">
        <f>MAX(Table19[[#This Row],[Staff Hourly Wage as of December 31st, 2024
 (inclusive of all grants/enhancements, do NOT include top-up)]],Table19[[#This Row],[Base Wage + PE + Historical + GOF + HA + WEG + Wage increase + Wage floor ]])</f>
        <v>0</v>
      </c>
      <c r="V81" s="4">
        <f>Table19[[#This Row],[Final 2025 Hourly Wage
(Higher of column H '[2024 wage'] and column S '[2025 wage'])]]*Table19[[#This Row],[Estimated program hours worked from Jan 1st to Dec 31st 2025]]</f>
        <v>0</v>
      </c>
      <c r="X81" s="35" t="str">
        <f>Table19[[#This Row],[Wage Enhancement (WEG) Eligibility Rate per hour]]</f>
        <v/>
      </c>
      <c r="Y81" s="42">
        <f>Table19[[#This Row],[Hourly Pay Equity (PE) (if applicable)]]+Table19[[#This Row],[GOF (SWB) + Hourly Historical Funding (if applicable)]]</f>
        <v>0</v>
      </c>
      <c r="Z81" s="36">
        <f>IFERROR(Table19[[#This Row],[2025 Wage Increase Rate]]+Table19[[#This Row],[2025 Wage Floor Rate]]+Table19[[#This Row],[Wage Stability]],0)</f>
        <v>0</v>
      </c>
    </row>
    <row r="82" spans="1:26" outlineLevel="1" x14ac:dyDescent="0.55000000000000004">
      <c r="A82" s="11"/>
      <c r="B82" s="12"/>
      <c r="C82" s="12"/>
      <c r="D82" s="11"/>
      <c r="E82" s="32" t="str">
        <f>IF(ISERROR(VLOOKUP(D82,'Data Input (ROP Use Only)'!$D$1:$E$4,2,FALSE)),"",(VLOOKUP(D82,'Data Input (ROP Use Only)'!$D$1:$E$4,2,FALSE)))</f>
        <v/>
      </c>
      <c r="F82" s="32" t="str">
        <f>IF(ISERROR(VLOOKUP(D82,'Data Input (ROP Use Only)'!$D$1:$F$4,3,FALSE)),"",(VLOOKUP(D82,'Data Input (ROP Use Only)'!$D$1:$F$4,3,FALSE)))</f>
        <v/>
      </c>
      <c r="G82" s="9"/>
      <c r="H82" s="9"/>
      <c r="I82" s="10"/>
      <c r="J82" s="10"/>
      <c r="K82" s="10"/>
      <c r="L82" s="13">
        <f>SUM(Table19[[#This Row],[Base Wage per hour as of December 31st, 2024
 (before applying any grants/enhancements)]:[GOF (SWB) + Hourly Historical Funding (if applicable)]])</f>
        <v>0</v>
      </c>
      <c r="M82" s="7" t="str">
        <f>IF(ISERROR(VLOOKUP(D82,'Data Input (ROP Use Only)'!$D$1:$G$4,4,FALSE)),"",(VLOOKUP(D82,'Data Input (ROP Use Only)'!$D$1:$G$4,4,FALSE)))</f>
        <v/>
      </c>
      <c r="N82" s="5" t="str" cm="1">
        <f t="array" ref="N82">IFERROR((_xlfn.IFS(M82-L82&lt;=0,0,M82-L82&lt;=0,0,M82-L82&gt;=2,2,M82-L82&lt;3,M82-L82)),"")</f>
        <v/>
      </c>
      <c r="O82" s="5">
        <f>SUM(Table19[[#This Row],[Base Wage per hour as of December 31st, 2024
 (before applying any grants/enhancements)]:[GOF (SWB) + Hourly Historical Funding (if applicable)]],Table19[[#This Row],[Wage Enhancement (WEG) Eligibility Rate per hour]])</f>
        <v>0</v>
      </c>
      <c r="P82" s="5" t="str" cm="1">
        <f t="array" ref="P82">IFERROR((_xlfn.IFS(C82="NON-RECE",0,C82="Director-Approved",0,F82-O82&lt;=0,0,F82-O82&lt;=0,0,F82-O82&gt;=3,3,F82-O82&lt;3,F82-O82)),"")</f>
        <v/>
      </c>
      <c r="Q82" s="4" cm="1">
        <f t="array" ref="Q82">_xlfn.IFS(O82=0,0,O82&gt;=0,O82+P82)</f>
        <v>0</v>
      </c>
      <c r="R82" s="5" t="str">
        <f t="shared" si="1"/>
        <v/>
      </c>
      <c r="S82" s="4" cm="1">
        <f t="array" ref="S82">_xlfn.IFS(Q82=0,0,Q82&gt;=0,Q82+R82)</f>
        <v>0</v>
      </c>
      <c r="T8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2" s="5">
        <f>MAX(Table19[[#This Row],[Staff Hourly Wage as of December 31st, 2024
 (inclusive of all grants/enhancements, do NOT include top-up)]],Table19[[#This Row],[Base Wage + PE + Historical + GOF + HA + WEG + Wage increase + Wage floor ]])</f>
        <v>0</v>
      </c>
      <c r="V82" s="4">
        <f>Table19[[#This Row],[Final 2025 Hourly Wage
(Higher of column H '[2024 wage'] and column S '[2025 wage'])]]*Table19[[#This Row],[Estimated program hours worked from Jan 1st to Dec 31st 2025]]</f>
        <v>0</v>
      </c>
      <c r="X82" s="35" t="str">
        <f>Table19[[#This Row],[Wage Enhancement (WEG) Eligibility Rate per hour]]</f>
        <v/>
      </c>
      <c r="Y82" s="42">
        <f>Table19[[#This Row],[Hourly Pay Equity (PE) (if applicable)]]+Table19[[#This Row],[GOF (SWB) + Hourly Historical Funding (if applicable)]]</f>
        <v>0</v>
      </c>
      <c r="Z82" s="36">
        <f>IFERROR(Table19[[#This Row],[2025 Wage Increase Rate]]+Table19[[#This Row],[2025 Wage Floor Rate]]+Table19[[#This Row],[Wage Stability]],0)</f>
        <v>0</v>
      </c>
    </row>
    <row r="83" spans="1:26" outlineLevel="1" x14ac:dyDescent="0.55000000000000004">
      <c r="A83" s="11"/>
      <c r="B83" s="12"/>
      <c r="C83" s="12"/>
      <c r="D83" s="11"/>
      <c r="E83" s="32" t="str">
        <f>IF(ISERROR(VLOOKUP(D83,'Data Input (ROP Use Only)'!$D$1:$E$4,2,FALSE)),"",(VLOOKUP(D83,'Data Input (ROP Use Only)'!$D$1:$E$4,2,FALSE)))</f>
        <v/>
      </c>
      <c r="F83" s="32" t="str">
        <f>IF(ISERROR(VLOOKUP(D83,'Data Input (ROP Use Only)'!$D$1:$F$4,3,FALSE)),"",(VLOOKUP(D83,'Data Input (ROP Use Only)'!$D$1:$F$4,3,FALSE)))</f>
        <v/>
      </c>
      <c r="G83" s="9"/>
      <c r="H83" s="9"/>
      <c r="I83" s="10"/>
      <c r="J83" s="10"/>
      <c r="K83" s="10"/>
      <c r="L83" s="13">
        <f>SUM(Table19[[#This Row],[Base Wage per hour as of December 31st, 2024
 (before applying any grants/enhancements)]:[GOF (SWB) + Hourly Historical Funding (if applicable)]])</f>
        <v>0</v>
      </c>
      <c r="M83" s="7" t="str">
        <f>IF(ISERROR(VLOOKUP(D83,'Data Input (ROP Use Only)'!$D$1:$G$4,4,FALSE)),"",(VLOOKUP(D83,'Data Input (ROP Use Only)'!$D$1:$G$4,4,FALSE)))</f>
        <v/>
      </c>
      <c r="N83" s="5" t="str" cm="1">
        <f t="array" ref="N83">IFERROR((_xlfn.IFS(M83-L83&lt;=0,0,M83-L83&lt;=0,0,M83-L83&gt;=2,2,M83-L83&lt;3,M83-L83)),"")</f>
        <v/>
      </c>
      <c r="O83" s="5">
        <f>SUM(Table19[[#This Row],[Base Wage per hour as of December 31st, 2024
 (before applying any grants/enhancements)]:[GOF (SWB) + Hourly Historical Funding (if applicable)]],Table19[[#This Row],[Wage Enhancement (WEG) Eligibility Rate per hour]])</f>
        <v>0</v>
      </c>
      <c r="P83" s="5" t="str" cm="1">
        <f t="array" ref="P83">IFERROR((_xlfn.IFS(C83="NON-RECE",0,C83="Director-Approved",0,F83-O83&lt;=0,0,F83-O83&lt;=0,0,F83-O83&gt;=3,3,F83-O83&lt;3,F83-O83)),"")</f>
        <v/>
      </c>
      <c r="Q83" s="4" cm="1">
        <f t="array" ref="Q83">_xlfn.IFS(O83=0,0,O83&gt;=0,O83+P83)</f>
        <v>0</v>
      </c>
      <c r="R83" s="5" t="str">
        <f t="shared" si="1"/>
        <v/>
      </c>
      <c r="S83" s="4" cm="1">
        <f t="array" ref="S83">_xlfn.IFS(Q83=0,0,Q83&gt;=0,Q83+R83)</f>
        <v>0</v>
      </c>
      <c r="T8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3" s="5">
        <f>MAX(Table19[[#This Row],[Staff Hourly Wage as of December 31st, 2024
 (inclusive of all grants/enhancements, do NOT include top-up)]],Table19[[#This Row],[Base Wage + PE + Historical + GOF + HA + WEG + Wage increase + Wage floor ]])</f>
        <v>0</v>
      </c>
      <c r="V83" s="4">
        <f>Table19[[#This Row],[Final 2025 Hourly Wage
(Higher of column H '[2024 wage'] and column S '[2025 wage'])]]*Table19[[#This Row],[Estimated program hours worked from Jan 1st to Dec 31st 2025]]</f>
        <v>0</v>
      </c>
      <c r="X83" s="35" t="str">
        <f>Table19[[#This Row],[Wage Enhancement (WEG) Eligibility Rate per hour]]</f>
        <v/>
      </c>
      <c r="Y83" s="42">
        <f>Table19[[#This Row],[Hourly Pay Equity (PE) (if applicable)]]+Table19[[#This Row],[GOF (SWB) + Hourly Historical Funding (if applicable)]]</f>
        <v>0</v>
      </c>
      <c r="Z83" s="36">
        <f>IFERROR(Table19[[#This Row],[2025 Wage Increase Rate]]+Table19[[#This Row],[2025 Wage Floor Rate]]+Table19[[#This Row],[Wage Stability]],0)</f>
        <v>0</v>
      </c>
    </row>
    <row r="84" spans="1:26" outlineLevel="1" x14ac:dyDescent="0.55000000000000004">
      <c r="A84" s="11"/>
      <c r="B84" s="12"/>
      <c r="C84" s="12"/>
      <c r="D84" s="11"/>
      <c r="E84" s="32" t="str">
        <f>IF(ISERROR(VLOOKUP(D84,'Data Input (ROP Use Only)'!$D$1:$E$4,2,FALSE)),"",(VLOOKUP(D84,'Data Input (ROP Use Only)'!$D$1:$E$4,2,FALSE)))</f>
        <v/>
      </c>
      <c r="F84" s="32" t="str">
        <f>IF(ISERROR(VLOOKUP(D84,'Data Input (ROP Use Only)'!$D$1:$F$4,3,FALSE)),"",(VLOOKUP(D84,'Data Input (ROP Use Only)'!$D$1:$F$4,3,FALSE)))</f>
        <v/>
      </c>
      <c r="G84" s="9"/>
      <c r="H84" s="9"/>
      <c r="I84" s="10"/>
      <c r="J84" s="10"/>
      <c r="K84" s="10"/>
      <c r="L84" s="13">
        <f>SUM(Table19[[#This Row],[Base Wage per hour as of December 31st, 2024
 (before applying any grants/enhancements)]:[GOF (SWB) + Hourly Historical Funding (if applicable)]])</f>
        <v>0</v>
      </c>
      <c r="M84" s="7" t="str">
        <f>IF(ISERROR(VLOOKUP(D84,'Data Input (ROP Use Only)'!$D$1:$G$4,4,FALSE)),"",(VLOOKUP(D84,'Data Input (ROP Use Only)'!$D$1:$G$4,4,FALSE)))</f>
        <v/>
      </c>
      <c r="N84" s="5" t="str" cm="1">
        <f t="array" ref="N84">IFERROR((_xlfn.IFS(M84-L84&lt;=0,0,M84-L84&lt;=0,0,M84-L84&gt;=2,2,M84-L84&lt;3,M84-L84)),"")</f>
        <v/>
      </c>
      <c r="O84" s="5">
        <f>SUM(Table19[[#This Row],[Base Wage per hour as of December 31st, 2024
 (before applying any grants/enhancements)]:[GOF (SWB) + Hourly Historical Funding (if applicable)]],Table19[[#This Row],[Wage Enhancement (WEG) Eligibility Rate per hour]])</f>
        <v>0</v>
      </c>
      <c r="P84" s="5" t="str" cm="1">
        <f t="array" ref="P84">IFERROR((_xlfn.IFS(C84="NON-RECE",0,C84="Director-Approved",0,F84-O84&lt;=0,0,F84-O84&lt;=0,0,F84-O84&gt;=3,3,F84-O84&lt;3,F84-O84)),"")</f>
        <v/>
      </c>
      <c r="Q84" s="4" cm="1">
        <f t="array" ref="Q84">_xlfn.IFS(O84=0,0,O84&gt;=0,O84+P84)</f>
        <v>0</v>
      </c>
      <c r="R84" s="5" t="str">
        <f t="shared" si="1"/>
        <v/>
      </c>
      <c r="S84" s="4" cm="1">
        <f t="array" ref="S84">_xlfn.IFS(Q84=0,0,Q84&gt;=0,Q84+R84)</f>
        <v>0</v>
      </c>
      <c r="T8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4" s="5">
        <f>MAX(Table19[[#This Row],[Staff Hourly Wage as of December 31st, 2024
 (inclusive of all grants/enhancements, do NOT include top-up)]],Table19[[#This Row],[Base Wage + PE + Historical + GOF + HA + WEG + Wage increase + Wage floor ]])</f>
        <v>0</v>
      </c>
      <c r="V84" s="4">
        <f>Table19[[#This Row],[Final 2025 Hourly Wage
(Higher of column H '[2024 wage'] and column S '[2025 wage'])]]*Table19[[#This Row],[Estimated program hours worked from Jan 1st to Dec 31st 2025]]</f>
        <v>0</v>
      </c>
      <c r="X84" s="35" t="str">
        <f>Table19[[#This Row],[Wage Enhancement (WEG) Eligibility Rate per hour]]</f>
        <v/>
      </c>
      <c r="Y84" s="42">
        <f>Table19[[#This Row],[Hourly Pay Equity (PE) (if applicable)]]+Table19[[#This Row],[GOF (SWB) + Hourly Historical Funding (if applicable)]]</f>
        <v>0</v>
      </c>
      <c r="Z84" s="36">
        <f>IFERROR(Table19[[#This Row],[2025 Wage Increase Rate]]+Table19[[#This Row],[2025 Wage Floor Rate]]+Table19[[#This Row],[Wage Stability]],0)</f>
        <v>0</v>
      </c>
    </row>
    <row r="85" spans="1:26" outlineLevel="1" x14ac:dyDescent="0.55000000000000004">
      <c r="A85" s="11"/>
      <c r="B85" s="12"/>
      <c r="C85" s="12"/>
      <c r="D85" s="11"/>
      <c r="E85" s="32" t="str">
        <f>IF(ISERROR(VLOOKUP(D85,'Data Input (ROP Use Only)'!$D$1:$E$4,2,FALSE)),"",(VLOOKUP(D85,'Data Input (ROP Use Only)'!$D$1:$E$4,2,FALSE)))</f>
        <v/>
      </c>
      <c r="F85" s="32" t="str">
        <f>IF(ISERROR(VLOOKUP(D85,'Data Input (ROP Use Only)'!$D$1:$F$4,3,FALSE)),"",(VLOOKUP(D85,'Data Input (ROP Use Only)'!$D$1:$F$4,3,FALSE)))</f>
        <v/>
      </c>
      <c r="G85" s="9"/>
      <c r="H85" s="9"/>
      <c r="I85" s="10"/>
      <c r="J85" s="10"/>
      <c r="K85" s="10"/>
      <c r="L85" s="13">
        <f>SUM(Table19[[#This Row],[Base Wage per hour as of December 31st, 2024
 (before applying any grants/enhancements)]:[GOF (SWB) + Hourly Historical Funding (if applicable)]])</f>
        <v>0</v>
      </c>
      <c r="M85" s="7" t="str">
        <f>IF(ISERROR(VLOOKUP(D85,'Data Input (ROP Use Only)'!$D$1:$G$4,4,FALSE)),"",(VLOOKUP(D85,'Data Input (ROP Use Only)'!$D$1:$G$4,4,FALSE)))</f>
        <v/>
      </c>
      <c r="N85" s="5" t="str" cm="1">
        <f t="array" ref="N85">IFERROR((_xlfn.IFS(M85-L85&lt;=0,0,M85-L85&lt;=0,0,M85-L85&gt;=2,2,M85-L85&lt;3,M85-L85)),"")</f>
        <v/>
      </c>
      <c r="O85" s="5">
        <f>SUM(Table19[[#This Row],[Base Wage per hour as of December 31st, 2024
 (before applying any grants/enhancements)]:[GOF (SWB) + Hourly Historical Funding (if applicable)]],Table19[[#This Row],[Wage Enhancement (WEG) Eligibility Rate per hour]])</f>
        <v>0</v>
      </c>
      <c r="P85" s="5" t="str" cm="1">
        <f t="array" ref="P85">IFERROR((_xlfn.IFS(C85="NON-RECE",0,C85="Director-Approved",0,F85-O85&lt;=0,0,F85-O85&lt;=0,0,F85-O85&gt;=3,3,F85-O85&lt;3,F85-O85)),"")</f>
        <v/>
      </c>
      <c r="Q85" s="4" cm="1">
        <f t="array" ref="Q85">_xlfn.IFS(O85=0,0,O85&gt;=0,O85+P85)</f>
        <v>0</v>
      </c>
      <c r="R85" s="5" t="str">
        <f t="shared" si="1"/>
        <v/>
      </c>
      <c r="S85" s="4" cm="1">
        <f t="array" ref="S85">_xlfn.IFS(Q85=0,0,Q85&gt;=0,Q85+R85)</f>
        <v>0</v>
      </c>
      <c r="T8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5" s="5">
        <f>MAX(Table19[[#This Row],[Staff Hourly Wage as of December 31st, 2024
 (inclusive of all grants/enhancements, do NOT include top-up)]],Table19[[#This Row],[Base Wage + PE + Historical + GOF + HA + WEG + Wage increase + Wage floor ]])</f>
        <v>0</v>
      </c>
      <c r="V85" s="4">
        <f>Table19[[#This Row],[Final 2025 Hourly Wage
(Higher of column H '[2024 wage'] and column S '[2025 wage'])]]*Table19[[#This Row],[Estimated program hours worked from Jan 1st to Dec 31st 2025]]</f>
        <v>0</v>
      </c>
      <c r="X85" s="35" t="str">
        <f>Table19[[#This Row],[Wage Enhancement (WEG) Eligibility Rate per hour]]</f>
        <v/>
      </c>
      <c r="Y85" s="42">
        <f>Table19[[#This Row],[Hourly Pay Equity (PE) (if applicable)]]+Table19[[#This Row],[GOF (SWB) + Hourly Historical Funding (if applicable)]]</f>
        <v>0</v>
      </c>
      <c r="Z85" s="36">
        <f>IFERROR(Table19[[#This Row],[2025 Wage Increase Rate]]+Table19[[#This Row],[2025 Wage Floor Rate]]+Table19[[#This Row],[Wage Stability]],0)</f>
        <v>0</v>
      </c>
    </row>
    <row r="86" spans="1:26" outlineLevel="1" x14ac:dyDescent="0.55000000000000004">
      <c r="A86" s="11"/>
      <c r="B86" s="12"/>
      <c r="C86" s="12"/>
      <c r="D86" s="11"/>
      <c r="E86" s="32" t="str">
        <f>IF(ISERROR(VLOOKUP(D86,'Data Input (ROP Use Only)'!$D$1:$E$4,2,FALSE)),"",(VLOOKUP(D86,'Data Input (ROP Use Only)'!$D$1:$E$4,2,FALSE)))</f>
        <v/>
      </c>
      <c r="F86" s="32" t="str">
        <f>IF(ISERROR(VLOOKUP(D86,'Data Input (ROP Use Only)'!$D$1:$F$4,3,FALSE)),"",(VLOOKUP(D86,'Data Input (ROP Use Only)'!$D$1:$F$4,3,FALSE)))</f>
        <v/>
      </c>
      <c r="G86" s="9"/>
      <c r="H86" s="9"/>
      <c r="I86" s="10"/>
      <c r="J86" s="10"/>
      <c r="K86" s="10"/>
      <c r="L86" s="13">
        <f>SUM(Table19[[#This Row],[Base Wage per hour as of December 31st, 2024
 (before applying any grants/enhancements)]:[GOF (SWB) + Hourly Historical Funding (if applicable)]])</f>
        <v>0</v>
      </c>
      <c r="M86" s="7" t="str">
        <f>IF(ISERROR(VLOOKUP(D86,'Data Input (ROP Use Only)'!$D$1:$G$4,4,FALSE)),"",(VLOOKUP(D86,'Data Input (ROP Use Only)'!$D$1:$G$4,4,FALSE)))</f>
        <v/>
      </c>
      <c r="N86" s="5" t="str" cm="1">
        <f t="array" ref="N86">IFERROR((_xlfn.IFS(M86-L86&lt;=0,0,M86-L86&lt;=0,0,M86-L86&gt;=2,2,M86-L86&lt;3,M86-L86)),"")</f>
        <v/>
      </c>
      <c r="O86" s="5">
        <f>SUM(Table19[[#This Row],[Base Wage per hour as of December 31st, 2024
 (before applying any grants/enhancements)]:[GOF (SWB) + Hourly Historical Funding (if applicable)]],Table19[[#This Row],[Wage Enhancement (WEG) Eligibility Rate per hour]])</f>
        <v>0</v>
      </c>
      <c r="P86" s="5" t="str" cm="1">
        <f t="array" ref="P86">IFERROR((_xlfn.IFS(C86="NON-RECE",0,C86="Director-Approved",0,F86-O86&lt;=0,0,F86-O86&lt;=0,0,F86-O86&gt;=3,3,F86-O86&lt;3,F86-O86)),"")</f>
        <v/>
      </c>
      <c r="Q86" s="4" cm="1">
        <f t="array" ref="Q86">_xlfn.IFS(O86=0,0,O86&gt;=0,O86+P86)</f>
        <v>0</v>
      </c>
      <c r="R86" s="5" t="str">
        <f t="shared" si="1"/>
        <v/>
      </c>
      <c r="S86" s="4" cm="1">
        <f t="array" ref="S86">_xlfn.IFS(Q86=0,0,Q86&gt;=0,Q86+R86)</f>
        <v>0</v>
      </c>
      <c r="T8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6" s="5">
        <f>MAX(Table19[[#This Row],[Staff Hourly Wage as of December 31st, 2024
 (inclusive of all grants/enhancements, do NOT include top-up)]],Table19[[#This Row],[Base Wage + PE + Historical + GOF + HA + WEG + Wage increase + Wage floor ]])</f>
        <v>0</v>
      </c>
      <c r="V86" s="4">
        <f>Table19[[#This Row],[Final 2025 Hourly Wage
(Higher of column H '[2024 wage'] and column S '[2025 wage'])]]*Table19[[#This Row],[Estimated program hours worked from Jan 1st to Dec 31st 2025]]</f>
        <v>0</v>
      </c>
      <c r="X86" s="35" t="str">
        <f>Table19[[#This Row],[Wage Enhancement (WEG) Eligibility Rate per hour]]</f>
        <v/>
      </c>
      <c r="Y86" s="42">
        <f>Table19[[#This Row],[Hourly Pay Equity (PE) (if applicable)]]+Table19[[#This Row],[GOF (SWB) + Hourly Historical Funding (if applicable)]]</f>
        <v>0</v>
      </c>
      <c r="Z86" s="36">
        <f>IFERROR(Table19[[#This Row],[2025 Wage Increase Rate]]+Table19[[#This Row],[2025 Wage Floor Rate]]+Table19[[#This Row],[Wage Stability]],0)</f>
        <v>0</v>
      </c>
    </row>
    <row r="87" spans="1:26" outlineLevel="1" x14ac:dyDescent="0.55000000000000004">
      <c r="A87" s="11"/>
      <c r="B87" s="12"/>
      <c r="C87" s="12"/>
      <c r="D87" s="11"/>
      <c r="E87" s="32" t="str">
        <f>IF(ISERROR(VLOOKUP(D87,'Data Input (ROP Use Only)'!$D$1:$E$4,2,FALSE)),"",(VLOOKUP(D87,'Data Input (ROP Use Only)'!$D$1:$E$4,2,FALSE)))</f>
        <v/>
      </c>
      <c r="F87" s="32" t="str">
        <f>IF(ISERROR(VLOOKUP(D87,'Data Input (ROP Use Only)'!$D$1:$F$4,3,FALSE)),"",(VLOOKUP(D87,'Data Input (ROP Use Only)'!$D$1:$F$4,3,FALSE)))</f>
        <v/>
      </c>
      <c r="G87" s="9"/>
      <c r="H87" s="9"/>
      <c r="I87" s="10"/>
      <c r="J87" s="10"/>
      <c r="K87" s="10"/>
      <c r="L87" s="13">
        <f>SUM(Table19[[#This Row],[Base Wage per hour as of December 31st, 2024
 (before applying any grants/enhancements)]:[GOF (SWB) + Hourly Historical Funding (if applicable)]])</f>
        <v>0</v>
      </c>
      <c r="M87" s="7" t="str">
        <f>IF(ISERROR(VLOOKUP(D87,'Data Input (ROP Use Only)'!$D$1:$G$4,4,FALSE)),"",(VLOOKUP(D87,'Data Input (ROP Use Only)'!$D$1:$G$4,4,FALSE)))</f>
        <v/>
      </c>
      <c r="N87" s="5" t="str" cm="1">
        <f t="array" ref="N87">IFERROR((_xlfn.IFS(M87-L87&lt;=0,0,M87-L87&lt;=0,0,M87-L87&gt;=2,2,M87-L87&lt;3,M87-L87)),"")</f>
        <v/>
      </c>
      <c r="O87" s="5">
        <f>SUM(Table19[[#This Row],[Base Wage per hour as of December 31st, 2024
 (before applying any grants/enhancements)]:[GOF (SWB) + Hourly Historical Funding (if applicable)]],Table19[[#This Row],[Wage Enhancement (WEG) Eligibility Rate per hour]])</f>
        <v>0</v>
      </c>
      <c r="P87" s="5" t="str" cm="1">
        <f t="array" ref="P87">IFERROR((_xlfn.IFS(C87="NON-RECE",0,C87="Director-Approved",0,F87-O87&lt;=0,0,F87-O87&lt;=0,0,F87-O87&gt;=3,3,F87-O87&lt;3,F87-O87)),"")</f>
        <v/>
      </c>
      <c r="Q87" s="4" cm="1">
        <f t="array" ref="Q87">_xlfn.IFS(O87=0,0,O87&gt;=0,O87+P87)</f>
        <v>0</v>
      </c>
      <c r="R87" s="5" t="str">
        <f t="shared" si="1"/>
        <v/>
      </c>
      <c r="S87" s="4" cm="1">
        <f t="array" ref="S87">_xlfn.IFS(Q87=0,0,Q87&gt;=0,Q87+R87)</f>
        <v>0</v>
      </c>
      <c r="T8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7" s="5">
        <f>MAX(Table19[[#This Row],[Staff Hourly Wage as of December 31st, 2024
 (inclusive of all grants/enhancements, do NOT include top-up)]],Table19[[#This Row],[Base Wage + PE + Historical + GOF + HA + WEG + Wage increase + Wage floor ]])</f>
        <v>0</v>
      </c>
      <c r="V87" s="4">
        <f>Table19[[#This Row],[Final 2025 Hourly Wage
(Higher of column H '[2024 wage'] and column S '[2025 wage'])]]*Table19[[#This Row],[Estimated program hours worked from Jan 1st to Dec 31st 2025]]</f>
        <v>0</v>
      </c>
      <c r="X87" s="35" t="str">
        <f>Table19[[#This Row],[Wage Enhancement (WEG) Eligibility Rate per hour]]</f>
        <v/>
      </c>
      <c r="Y87" s="42">
        <f>Table19[[#This Row],[Hourly Pay Equity (PE) (if applicable)]]+Table19[[#This Row],[GOF (SWB) + Hourly Historical Funding (if applicable)]]</f>
        <v>0</v>
      </c>
      <c r="Z87" s="36">
        <f>IFERROR(Table19[[#This Row],[2025 Wage Increase Rate]]+Table19[[#This Row],[2025 Wage Floor Rate]]+Table19[[#This Row],[Wage Stability]],0)</f>
        <v>0</v>
      </c>
    </row>
    <row r="88" spans="1:26" outlineLevel="1" x14ac:dyDescent="0.55000000000000004">
      <c r="A88" s="11"/>
      <c r="B88" s="12"/>
      <c r="C88" s="12"/>
      <c r="D88" s="11"/>
      <c r="E88" s="32" t="str">
        <f>IF(ISERROR(VLOOKUP(D88,'Data Input (ROP Use Only)'!$D$1:$E$4,2,FALSE)),"",(VLOOKUP(D88,'Data Input (ROP Use Only)'!$D$1:$E$4,2,FALSE)))</f>
        <v/>
      </c>
      <c r="F88" s="32" t="str">
        <f>IF(ISERROR(VLOOKUP(D88,'Data Input (ROP Use Only)'!$D$1:$F$4,3,FALSE)),"",(VLOOKUP(D88,'Data Input (ROP Use Only)'!$D$1:$F$4,3,FALSE)))</f>
        <v/>
      </c>
      <c r="G88" s="9"/>
      <c r="H88" s="9"/>
      <c r="I88" s="10"/>
      <c r="J88" s="10"/>
      <c r="K88" s="10"/>
      <c r="L88" s="13">
        <f>SUM(Table19[[#This Row],[Base Wage per hour as of December 31st, 2024
 (before applying any grants/enhancements)]:[GOF (SWB) + Hourly Historical Funding (if applicable)]])</f>
        <v>0</v>
      </c>
      <c r="M88" s="7" t="str">
        <f>IF(ISERROR(VLOOKUP(D88,'Data Input (ROP Use Only)'!$D$1:$G$4,4,FALSE)),"",(VLOOKUP(D88,'Data Input (ROP Use Only)'!$D$1:$G$4,4,FALSE)))</f>
        <v/>
      </c>
      <c r="N88" s="5" t="str" cm="1">
        <f t="array" ref="N88">IFERROR((_xlfn.IFS(M88-L88&lt;=0,0,M88-L88&lt;=0,0,M88-L88&gt;=2,2,M88-L88&lt;3,M88-L88)),"")</f>
        <v/>
      </c>
      <c r="O88" s="5">
        <f>SUM(Table19[[#This Row],[Base Wage per hour as of December 31st, 2024
 (before applying any grants/enhancements)]:[GOF (SWB) + Hourly Historical Funding (if applicable)]],Table19[[#This Row],[Wage Enhancement (WEG) Eligibility Rate per hour]])</f>
        <v>0</v>
      </c>
      <c r="P88" s="5" t="str" cm="1">
        <f t="array" ref="P88">IFERROR((_xlfn.IFS(C88="NON-RECE",0,C88="Director-Approved",0,F88-O88&lt;=0,0,F88-O88&lt;=0,0,F88-O88&gt;=3,3,F88-O88&lt;3,F88-O88)),"")</f>
        <v/>
      </c>
      <c r="Q88" s="4" cm="1">
        <f t="array" ref="Q88">_xlfn.IFS(O88=0,0,O88&gt;=0,O88+P88)</f>
        <v>0</v>
      </c>
      <c r="R88" s="5" t="str">
        <f t="shared" si="1"/>
        <v/>
      </c>
      <c r="S88" s="4" cm="1">
        <f t="array" ref="S88">_xlfn.IFS(Q88=0,0,Q88&gt;=0,Q88+R88)</f>
        <v>0</v>
      </c>
      <c r="T8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8" s="5">
        <f>MAX(Table19[[#This Row],[Staff Hourly Wage as of December 31st, 2024
 (inclusive of all grants/enhancements, do NOT include top-up)]],Table19[[#This Row],[Base Wage + PE + Historical + GOF + HA + WEG + Wage increase + Wage floor ]])</f>
        <v>0</v>
      </c>
      <c r="V88" s="4">
        <f>Table19[[#This Row],[Final 2025 Hourly Wage
(Higher of column H '[2024 wage'] and column S '[2025 wage'])]]*Table19[[#This Row],[Estimated program hours worked from Jan 1st to Dec 31st 2025]]</f>
        <v>0</v>
      </c>
      <c r="X88" s="35" t="str">
        <f>Table19[[#This Row],[Wage Enhancement (WEG) Eligibility Rate per hour]]</f>
        <v/>
      </c>
      <c r="Y88" s="42">
        <f>Table19[[#This Row],[Hourly Pay Equity (PE) (if applicable)]]+Table19[[#This Row],[GOF (SWB) + Hourly Historical Funding (if applicable)]]</f>
        <v>0</v>
      </c>
      <c r="Z88" s="36">
        <f>IFERROR(Table19[[#This Row],[2025 Wage Increase Rate]]+Table19[[#This Row],[2025 Wage Floor Rate]]+Table19[[#This Row],[Wage Stability]],0)</f>
        <v>0</v>
      </c>
    </row>
    <row r="89" spans="1:26" outlineLevel="1" x14ac:dyDescent="0.55000000000000004">
      <c r="A89" s="11"/>
      <c r="B89" s="12"/>
      <c r="C89" s="12"/>
      <c r="D89" s="11"/>
      <c r="E89" s="32" t="str">
        <f>IF(ISERROR(VLOOKUP(D89,'Data Input (ROP Use Only)'!$D$1:$E$4,2,FALSE)),"",(VLOOKUP(D89,'Data Input (ROP Use Only)'!$D$1:$E$4,2,FALSE)))</f>
        <v/>
      </c>
      <c r="F89" s="32" t="str">
        <f>IF(ISERROR(VLOOKUP(D89,'Data Input (ROP Use Only)'!$D$1:$F$4,3,FALSE)),"",(VLOOKUP(D89,'Data Input (ROP Use Only)'!$D$1:$F$4,3,FALSE)))</f>
        <v/>
      </c>
      <c r="G89" s="9"/>
      <c r="H89" s="9"/>
      <c r="I89" s="10"/>
      <c r="J89" s="10"/>
      <c r="K89" s="10"/>
      <c r="L89" s="13">
        <f>SUM(Table19[[#This Row],[Base Wage per hour as of December 31st, 2024
 (before applying any grants/enhancements)]:[GOF (SWB) + Hourly Historical Funding (if applicable)]])</f>
        <v>0</v>
      </c>
      <c r="M89" s="7" t="str">
        <f>IF(ISERROR(VLOOKUP(D89,'Data Input (ROP Use Only)'!$D$1:$G$4,4,FALSE)),"",(VLOOKUP(D89,'Data Input (ROP Use Only)'!$D$1:$G$4,4,FALSE)))</f>
        <v/>
      </c>
      <c r="N89" s="5" t="str" cm="1">
        <f t="array" ref="N89">IFERROR((_xlfn.IFS(M89-L89&lt;=0,0,M89-L89&lt;=0,0,M89-L89&gt;=2,2,M89-L89&lt;3,M89-L89)),"")</f>
        <v/>
      </c>
      <c r="O89" s="5">
        <f>SUM(Table19[[#This Row],[Base Wage per hour as of December 31st, 2024
 (before applying any grants/enhancements)]:[GOF (SWB) + Hourly Historical Funding (if applicable)]],Table19[[#This Row],[Wage Enhancement (WEG) Eligibility Rate per hour]])</f>
        <v>0</v>
      </c>
      <c r="P89" s="5" t="str" cm="1">
        <f t="array" ref="P89">IFERROR((_xlfn.IFS(C89="NON-RECE",0,C89="Director-Approved",0,F89-O89&lt;=0,0,F89-O89&lt;=0,0,F89-O89&gt;=3,3,F89-O89&lt;3,F89-O89)),"")</f>
        <v/>
      </c>
      <c r="Q89" s="4" cm="1">
        <f t="array" ref="Q89">_xlfn.IFS(O89=0,0,O89&gt;=0,O89+P89)</f>
        <v>0</v>
      </c>
      <c r="R89" s="5" t="str">
        <f t="shared" si="1"/>
        <v/>
      </c>
      <c r="S89" s="4" cm="1">
        <f t="array" ref="S89">_xlfn.IFS(Q89=0,0,Q89&gt;=0,Q89+R89)</f>
        <v>0</v>
      </c>
      <c r="T8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89" s="5">
        <f>MAX(Table19[[#This Row],[Staff Hourly Wage as of December 31st, 2024
 (inclusive of all grants/enhancements, do NOT include top-up)]],Table19[[#This Row],[Base Wage + PE + Historical + GOF + HA + WEG + Wage increase + Wage floor ]])</f>
        <v>0</v>
      </c>
      <c r="V89" s="4">
        <f>Table19[[#This Row],[Final 2025 Hourly Wage
(Higher of column H '[2024 wage'] and column S '[2025 wage'])]]*Table19[[#This Row],[Estimated program hours worked from Jan 1st to Dec 31st 2025]]</f>
        <v>0</v>
      </c>
      <c r="X89" s="35" t="str">
        <f>Table19[[#This Row],[Wage Enhancement (WEG) Eligibility Rate per hour]]</f>
        <v/>
      </c>
      <c r="Y89" s="42">
        <f>Table19[[#This Row],[Hourly Pay Equity (PE) (if applicable)]]+Table19[[#This Row],[GOF (SWB) + Hourly Historical Funding (if applicable)]]</f>
        <v>0</v>
      </c>
      <c r="Z89" s="36">
        <f>IFERROR(Table19[[#This Row],[2025 Wage Increase Rate]]+Table19[[#This Row],[2025 Wage Floor Rate]]+Table19[[#This Row],[Wage Stability]],0)</f>
        <v>0</v>
      </c>
    </row>
    <row r="90" spans="1:26" outlineLevel="1" x14ac:dyDescent="0.55000000000000004">
      <c r="A90" s="11"/>
      <c r="B90" s="12"/>
      <c r="C90" s="12"/>
      <c r="D90" s="11"/>
      <c r="E90" s="32" t="str">
        <f>IF(ISERROR(VLOOKUP(D90,'Data Input (ROP Use Only)'!$D$1:$E$4,2,FALSE)),"",(VLOOKUP(D90,'Data Input (ROP Use Only)'!$D$1:$E$4,2,FALSE)))</f>
        <v/>
      </c>
      <c r="F90" s="32" t="str">
        <f>IF(ISERROR(VLOOKUP(D90,'Data Input (ROP Use Only)'!$D$1:$F$4,3,FALSE)),"",(VLOOKUP(D90,'Data Input (ROP Use Only)'!$D$1:$F$4,3,FALSE)))</f>
        <v/>
      </c>
      <c r="G90" s="9"/>
      <c r="H90" s="9"/>
      <c r="I90" s="10"/>
      <c r="J90" s="10"/>
      <c r="K90" s="10"/>
      <c r="L90" s="13">
        <f>SUM(Table19[[#This Row],[Base Wage per hour as of December 31st, 2024
 (before applying any grants/enhancements)]:[GOF (SWB) + Hourly Historical Funding (if applicable)]])</f>
        <v>0</v>
      </c>
      <c r="M90" s="7" t="str">
        <f>IF(ISERROR(VLOOKUP(D90,'Data Input (ROP Use Only)'!$D$1:$G$4,4,FALSE)),"",(VLOOKUP(D90,'Data Input (ROP Use Only)'!$D$1:$G$4,4,FALSE)))</f>
        <v/>
      </c>
      <c r="N90" s="5" t="str" cm="1">
        <f t="array" ref="N90">IFERROR((_xlfn.IFS(M90-L90&lt;=0,0,M90-L90&lt;=0,0,M90-L90&gt;=2,2,M90-L90&lt;3,M90-L90)),"")</f>
        <v/>
      </c>
      <c r="O90" s="5">
        <f>SUM(Table19[[#This Row],[Base Wage per hour as of December 31st, 2024
 (before applying any grants/enhancements)]:[GOF (SWB) + Hourly Historical Funding (if applicable)]],Table19[[#This Row],[Wage Enhancement (WEG) Eligibility Rate per hour]])</f>
        <v>0</v>
      </c>
      <c r="P90" s="5" t="str" cm="1">
        <f t="array" ref="P90">IFERROR((_xlfn.IFS(C90="NON-RECE",0,C90="Director-Approved",0,F90-O90&lt;=0,0,F90-O90&lt;=0,0,F90-O90&gt;=3,3,F90-O90&lt;3,F90-O90)),"")</f>
        <v/>
      </c>
      <c r="Q90" s="4" cm="1">
        <f t="array" ref="Q90">_xlfn.IFS(O90=0,0,O90&gt;=0,O90+P90)</f>
        <v>0</v>
      </c>
      <c r="R90" s="5" t="str">
        <f t="shared" si="1"/>
        <v/>
      </c>
      <c r="S90" s="4" cm="1">
        <f t="array" ref="S90">_xlfn.IFS(Q90=0,0,Q90&gt;=0,Q90+R90)</f>
        <v>0</v>
      </c>
      <c r="T9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0" s="5">
        <f>MAX(Table19[[#This Row],[Staff Hourly Wage as of December 31st, 2024
 (inclusive of all grants/enhancements, do NOT include top-up)]],Table19[[#This Row],[Base Wage + PE + Historical + GOF + HA + WEG + Wage increase + Wage floor ]])</f>
        <v>0</v>
      </c>
      <c r="V90" s="4">
        <f>Table19[[#This Row],[Final 2025 Hourly Wage
(Higher of column H '[2024 wage'] and column S '[2025 wage'])]]*Table19[[#This Row],[Estimated program hours worked from Jan 1st to Dec 31st 2025]]</f>
        <v>0</v>
      </c>
      <c r="X90" s="35" t="str">
        <f>Table19[[#This Row],[Wage Enhancement (WEG) Eligibility Rate per hour]]</f>
        <v/>
      </c>
      <c r="Y90" s="42">
        <f>Table19[[#This Row],[Hourly Pay Equity (PE) (if applicable)]]+Table19[[#This Row],[GOF (SWB) + Hourly Historical Funding (if applicable)]]</f>
        <v>0</v>
      </c>
      <c r="Z90" s="36">
        <f>IFERROR(Table19[[#This Row],[2025 Wage Increase Rate]]+Table19[[#This Row],[2025 Wage Floor Rate]]+Table19[[#This Row],[Wage Stability]],0)</f>
        <v>0</v>
      </c>
    </row>
    <row r="91" spans="1:26" outlineLevel="1" x14ac:dyDescent="0.55000000000000004">
      <c r="A91" s="11"/>
      <c r="B91" s="12"/>
      <c r="C91" s="12"/>
      <c r="D91" s="11"/>
      <c r="E91" s="32" t="str">
        <f>IF(ISERROR(VLOOKUP(D91,'Data Input (ROP Use Only)'!$D$1:$E$4,2,FALSE)),"",(VLOOKUP(D91,'Data Input (ROP Use Only)'!$D$1:$E$4,2,FALSE)))</f>
        <v/>
      </c>
      <c r="F91" s="32" t="str">
        <f>IF(ISERROR(VLOOKUP(D91,'Data Input (ROP Use Only)'!$D$1:$F$4,3,FALSE)),"",(VLOOKUP(D91,'Data Input (ROP Use Only)'!$D$1:$F$4,3,FALSE)))</f>
        <v/>
      </c>
      <c r="G91" s="9"/>
      <c r="H91" s="9"/>
      <c r="I91" s="10"/>
      <c r="J91" s="10"/>
      <c r="K91" s="10"/>
      <c r="L91" s="13">
        <f>SUM(Table19[[#This Row],[Base Wage per hour as of December 31st, 2024
 (before applying any grants/enhancements)]:[GOF (SWB) + Hourly Historical Funding (if applicable)]])</f>
        <v>0</v>
      </c>
      <c r="M91" s="7" t="str">
        <f>IF(ISERROR(VLOOKUP(D91,'Data Input (ROP Use Only)'!$D$1:$G$4,4,FALSE)),"",(VLOOKUP(D91,'Data Input (ROP Use Only)'!$D$1:$G$4,4,FALSE)))</f>
        <v/>
      </c>
      <c r="N91" s="5" t="str" cm="1">
        <f t="array" ref="N91">IFERROR((_xlfn.IFS(M91-L91&lt;=0,0,M91-L91&lt;=0,0,M91-L91&gt;=2,2,M91-L91&lt;3,M91-L91)),"")</f>
        <v/>
      </c>
      <c r="O91" s="5">
        <f>SUM(Table19[[#This Row],[Base Wage per hour as of December 31st, 2024
 (before applying any grants/enhancements)]:[GOF (SWB) + Hourly Historical Funding (if applicable)]],Table19[[#This Row],[Wage Enhancement (WEG) Eligibility Rate per hour]])</f>
        <v>0</v>
      </c>
      <c r="P91" s="5" t="str" cm="1">
        <f t="array" ref="P91">IFERROR((_xlfn.IFS(C91="NON-RECE",0,C91="Director-Approved",0,F91-O91&lt;=0,0,F91-O91&lt;=0,0,F91-O91&gt;=3,3,F91-O91&lt;3,F91-O91)),"")</f>
        <v/>
      </c>
      <c r="Q91" s="4" cm="1">
        <f t="array" ref="Q91">_xlfn.IFS(O91=0,0,O91&gt;=0,O91+P91)</f>
        <v>0</v>
      </c>
      <c r="R91" s="5" t="str">
        <f t="shared" si="1"/>
        <v/>
      </c>
      <c r="S91" s="4" cm="1">
        <f t="array" ref="S91">_xlfn.IFS(Q91=0,0,Q91&gt;=0,Q91+R91)</f>
        <v>0</v>
      </c>
      <c r="T9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1" s="5">
        <f>MAX(Table19[[#This Row],[Staff Hourly Wage as of December 31st, 2024
 (inclusive of all grants/enhancements, do NOT include top-up)]],Table19[[#This Row],[Base Wage + PE + Historical + GOF + HA + WEG + Wage increase + Wage floor ]])</f>
        <v>0</v>
      </c>
      <c r="V91" s="4">
        <f>Table19[[#This Row],[Final 2025 Hourly Wage
(Higher of column H '[2024 wage'] and column S '[2025 wage'])]]*Table19[[#This Row],[Estimated program hours worked from Jan 1st to Dec 31st 2025]]</f>
        <v>0</v>
      </c>
      <c r="X91" s="35" t="str">
        <f>Table19[[#This Row],[Wage Enhancement (WEG) Eligibility Rate per hour]]</f>
        <v/>
      </c>
      <c r="Y91" s="42">
        <f>Table19[[#This Row],[Hourly Pay Equity (PE) (if applicable)]]+Table19[[#This Row],[GOF (SWB) + Hourly Historical Funding (if applicable)]]</f>
        <v>0</v>
      </c>
      <c r="Z91" s="36">
        <f>IFERROR(Table19[[#This Row],[2025 Wage Increase Rate]]+Table19[[#This Row],[2025 Wage Floor Rate]]+Table19[[#This Row],[Wage Stability]],0)</f>
        <v>0</v>
      </c>
    </row>
    <row r="92" spans="1:26" outlineLevel="1" x14ac:dyDescent="0.55000000000000004">
      <c r="A92" s="11"/>
      <c r="B92" s="12"/>
      <c r="C92" s="12"/>
      <c r="D92" s="11"/>
      <c r="E92" s="32" t="str">
        <f>IF(ISERROR(VLOOKUP(D92,'Data Input (ROP Use Only)'!$D$1:$E$4,2,FALSE)),"",(VLOOKUP(D92,'Data Input (ROP Use Only)'!$D$1:$E$4,2,FALSE)))</f>
        <v/>
      </c>
      <c r="F92" s="32" t="str">
        <f>IF(ISERROR(VLOOKUP(D92,'Data Input (ROP Use Only)'!$D$1:$F$4,3,FALSE)),"",(VLOOKUP(D92,'Data Input (ROP Use Only)'!$D$1:$F$4,3,FALSE)))</f>
        <v/>
      </c>
      <c r="G92" s="9"/>
      <c r="H92" s="9"/>
      <c r="I92" s="10"/>
      <c r="J92" s="10"/>
      <c r="K92" s="10"/>
      <c r="L92" s="13">
        <f>SUM(Table19[[#This Row],[Base Wage per hour as of December 31st, 2024
 (before applying any grants/enhancements)]:[GOF (SWB) + Hourly Historical Funding (if applicable)]])</f>
        <v>0</v>
      </c>
      <c r="M92" s="7" t="str">
        <f>IF(ISERROR(VLOOKUP(D92,'Data Input (ROP Use Only)'!$D$1:$G$4,4,FALSE)),"",(VLOOKUP(D92,'Data Input (ROP Use Only)'!$D$1:$G$4,4,FALSE)))</f>
        <v/>
      </c>
      <c r="N92" s="5" t="str" cm="1">
        <f t="array" ref="N92">IFERROR((_xlfn.IFS(M92-L92&lt;=0,0,M92-L92&lt;=0,0,M92-L92&gt;=2,2,M92-L92&lt;3,M92-L92)),"")</f>
        <v/>
      </c>
      <c r="O92" s="5">
        <f>SUM(Table19[[#This Row],[Base Wage per hour as of December 31st, 2024
 (before applying any grants/enhancements)]:[GOF (SWB) + Hourly Historical Funding (if applicable)]],Table19[[#This Row],[Wage Enhancement (WEG) Eligibility Rate per hour]])</f>
        <v>0</v>
      </c>
      <c r="P92" s="5" t="str" cm="1">
        <f t="array" ref="P92">IFERROR((_xlfn.IFS(C92="NON-RECE",0,C92="Director-Approved",0,F92-O92&lt;=0,0,F92-O92&lt;=0,0,F92-O92&gt;=3,3,F92-O92&lt;3,F92-O92)),"")</f>
        <v/>
      </c>
      <c r="Q92" s="4" cm="1">
        <f t="array" ref="Q92">_xlfn.IFS(O92=0,0,O92&gt;=0,O92+P92)</f>
        <v>0</v>
      </c>
      <c r="R92" s="5" t="str">
        <f t="shared" si="1"/>
        <v/>
      </c>
      <c r="S92" s="4" cm="1">
        <f t="array" ref="S92">_xlfn.IFS(Q92=0,0,Q92&gt;=0,Q92+R92)</f>
        <v>0</v>
      </c>
      <c r="T9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2" s="5">
        <f>MAX(Table19[[#This Row],[Staff Hourly Wage as of December 31st, 2024
 (inclusive of all grants/enhancements, do NOT include top-up)]],Table19[[#This Row],[Base Wage + PE + Historical + GOF + HA + WEG + Wage increase + Wage floor ]])</f>
        <v>0</v>
      </c>
      <c r="V92" s="4">
        <f>Table19[[#This Row],[Final 2025 Hourly Wage
(Higher of column H '[2024 wage'] and column S '[2025 wage'])]]*Table19[[#This Row],[Estimated program hours worked from Jan 1st to Dec 31st 2025]]</f>
        <v>0</v>
      </c>
      <c r="X92" s="35" t="str">
        <f>Table19[[#This Row],[Wage Enhancement (WEG) Eligibility Rate per hour]]</f>
        <v/>
      </c>
      <c r="Y92" s="42">
        <f>Table19[[#This Row],[Hourly Pay Equity (PE) (if applicable)]]+Table19[[#This Row],[GOF (SWB) + Hourly Historical Funding (if applicable)]]</f>
        <v>0</v>
      </c>
      <c r="Z92" s="36">
        <f>IFERROR(Table19[[#This Row],[2025 Wage Increase Rate]]+Table19[[#This Row],[2025 Wage Floor Rate]]+Table19[[#This Row],[Wage Stability]],0)</f>
        <v>0</v>
      </c>
    </row>
    <row r="93" spans="1:26" outlineLevel="1" x14ac:dyDescent="0.55000000000000004">
      <c r="A93" s="11"/>
      <c r="B93" s="12"/>
      <c r="C93" s="12"/>
      <c r="D93" s="11"/>
      <c r="E93" s="32" t="str">
        <f>IF(ISERROR(VLOOKUP(D93,'Data Input (ROP Use Only)'!$D$1:$E$4,2,FALSE)),"",(VLOOKUP(D93,'Data Input (ROP Use Only)'!$D$1:$E$4,2,FALSE)))</f>
        <v/>
      </c>
      <c r="F93" s="32" t="str">
        <f>IF(ISERROR(VLOOKUP(D93,'Data Input (ROP Use Only)'!$D$1:$F$4,3,FALSE)),"",(VLOOKUP(D93,'Data Input (ROP Use Only)'!$D$1:$F$4,3,FALSE)))</f>
        <v/>
      </c>
      <c r="G93" s="9"/>
      <c r="H93" s="9"/>
      <c r="I93" s="10"/>
      <c r="J93" s="10"/>
      <c r="K93" s="10"/>
      <c r="L93" s="13">
        <f>SUM(Table19[[#This Row],[Base Wage per hour as of December 31st, 2024
 (before applying any grants/enhancements)]:[GOF (SWB) + Hourly Historical Funding (if applicable)]])</f>
        <v>0</v>
      </c>
      <c r="M93" s="7" t="str">
        <f>IF(ISERROR(VLOOKUP(D93,'Data Input (ROP Use Only)'!$D$1:$G$4,4,FALSE)),"",(VLOOKUP(D93,'Data Input (ROP Use Only)'!$D$1:$G$4,4,FALSE)))</f>
        <v/>
      </c>
      <c r="N93" s="5" t="str" cm="1">
        <f t="array" ref="N93">IFERROR((_xlfn.IFS(M93-L93&lt;=0,0,M93-L93&lt;=0,0,M93-L93&gt;=2,2,M93-L93&lt;3,M93-L93)),"")</f>
        <v/>
      </c>
      <c r="O93" s="5">
        <f>SUM(Table19[[#This Row],[Base Wage per hour as of December 31st, 2024
 (before applying any grants/enhancements)]:[GOF (SWB) + Hourly Historical Funding (if applicable)]],Table19[[#This Row],[Wage Enhancement (WEG) Eligibility Rate per hour]])</f>
        <v>0</v>
      </c>
      <c r="P93" s="5" t="str" cm="1">
        <f t="array" ref="P93">IFERROR((_xlfn.IFS(C93="NON-RECE",0,C93="Director-Approved",0,F93-O93&lt;=0,0,F93-O93&lt;=0,0,F93-O93&gt;=3,3,F93-O93&lt;3,F93-O93)),"")</f>
        <v/>
      </c>
      <c r="Q93" s="4" cm="1">
        <f t="array" ref="Q93">_xlfn.IFS(O93=0,0,O93&gt;=0,O93+P93)</f>
        <v>0</v>
      </c>
      <c r="R93" s="5" t="str">
        <f t="shared" si="1"/>
        <v/>
      </c>
      <c r="S93" s="4" cm="1">
        <f t="array" ref="S93">_xlfn.IFS(Q93=0,0,Q93&gt;=0,Q93+R93)</f>
        <v>0</v>
      </c>
      <c r="T9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3" s="5">
        <f>MAX(Table19[[#This Row],[Staff Hourly Wage as of December 31st, 2024
 (inclusive of all grants/enhancements, do NOT include top-up)]],Table19[[#This Row],[Base Wage + PE + Historical + GOF + HA + WEG + Wage increase + Wage floor ]])</f>
        <v>0</v>
      </c>
      <c r="V93" s="4">
        <f>Table19[[#This Row],[Final 2025 Hourly Wage
(Higher of column H '[2024 wage'] and column S '[2025 wage'])]]*Table19[[#This Row],[Estimated program hours worked from Jan 1st to Dec 31st 2025]]</f>
        <v>0</v>
      </c>
      <c r="X93" s="35" t="str">
        <f>Table19[[#This Row],[Wage Enhancement (WEG) Eligibility Rate per hour]]</f>
        <v/>
      </c>
      <c r="Y93" s="42">
        <f>Table19[[#This Row],[Hourly Pay Equity (PE) (if applicable)]]+Table19[[#This Row],[GOF (SWB) + Hourly Historical Funding (if applicable)]]</f>
        <v>0</v>
      </c>
      <c r="Z93" s="36">
        <f>IFERROR(Table19[[#This Row],[2025 Wage Increase Rate]]+Table19[[#This Row],[2025 Wage Floor Rate]]+Table19[[#This Row],[Wage Stability]],0)</f>
        <v>0</v>
      </c>
    </row>
    <row r="94" spans="1:26" outlineLevel="1" x14ac:dyDescent="0.55000000000000004">
      <c r="A94" s="11"/>
      <c r="B94" s="12"/>
      <c r="C94" s="12"/>
      <c r="D94" s="11"/>
      <c r="E94" s="32" t="str">
        <f>IF(ISERROR(VLOOKUP(D94,'Data Input (ROP Use Only)'!$D$1:$E$4,2,FALSE)),"",(VLOOKUP(D94,'Data Input (ROP Use Only)'!$D$1:$E$4,2,FALSE)))</f>
        <v/>
      </c>
      <c r="F94" s="32" t="str">
        <f>IF(ISERROR(VLOOKUP(D94,'Data Input (ROP Use Only)'!$D$1:$F$4,3,FALSE)),"",(VLOOKUP(D94,'Data Input (ROP Use Only)'!$D$1:$F$4,3,FALSE)))</f>
        <v/>
      </c>
      <c r="G94" s="9"/>
      <c r="H94" s="9"/>
      <c r="I94" s="10"/>
      <c r="J94" s="10"/>
      <c r="K94" s="10"/>
      <c r="L94" s="13">
        <f>SUM(Table19[[#This Row],[Base Wage per hour as of December 31st, 2024
 (before applying any grants/enhancements)]:[GOF (SWB) + Hourly Historical Funding (if applicable)]])</f>
        <v>0</v>
      </c>
      <c r="M94" s="7" t="str">
        <f>IF(ISERROR(VLOOKUP(D94,'Data Input (ROP Use Only)'!$D$1:$G$4,4,FALSE)),"",(VLOOKUP(D94,'Data Input (ROP Use Only)'!$D$1:$G$4,4,FALSE)))</f>
        <v/>
      </c>
      <c r="N94" s="5" t="str" cm="1">
        <f t="array" ref="N94">IFERROR((_xlfn.IFS(M94-L94&lt;=0,0,M94-L94&lt;=0,0,M94-L94&gt;=2,2,M94-L94&lt;3,M94-L94)),"")</f>
        <v/>
      </c>
      <c r="O94" s="5">
        <f>SUM(Table19[[#This Row],[Base Wage per hour as of December 31st, 2024
 (before applying any grants/enhancements)]:[GOF (SWB) + Hourly Historical Funding (if applicable)]],Table19[[#This Row],[Wage Enhancement (WEG) Eligibility Rate per hour]])</f>
        <v>0</v>
      </c>
      <c r="P94" s="5" t="str" cm="1">
        <f t="array" ref="P94">IFERROR((_xlfn.IFS(C94="NON-RECE",0,C94="Director-Approved",0,F94-O94&lt;=0,0,F94-O94&lt;=0,0,F94-O94&gt;=3,3,F94-O94&lt;3,F94-O94)),"")</f>
        <v/>
      </c>
      <c r="Q94" s="4" cm="1">
        <f t="array" ref="Q94">_xlfn.IFS(O94=0,0,O94&gt;=0,O94+P94)</f>
        <v>0</v>
      </c>
      <c r="R94" s="5" t="str">
        <f t="shared" si="1"/>
        <v/>
      </c>
      <c r="S94" s="4" cm="1">
        <f t="array" ref="S94">_xlfn.IFS(Q94=0,0,Q94&gt;=0,Q94+R94)</f>
        <v>0</v>
      </c>
      <c r="T9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4" s="5">
        <f>MAX(Table19[[#This Row],[Staff Hourly Wage as of December 31st, 2024
 (inclusive of all grants/enhancements, do NOT include top-up)]],Table19[[#This Row],[Base Wage + PE + Historical + GOF + HA + WEG + Wage increase + Wage floor ]])</f>
        <v>0</v>
      </c>
      <c r="V94" s="4">
        <f>Table19[[#This Row],[Final 2025 Hourly Wage
(Higher of column H '[2024 wage'] and column S '[2025 wage'])]]*Table19[[#This Row],[Estimated program hours worked from Jan 1st to Dec 31st 2025]]</f>
        <v>0</v>
      </c>
      <c r="X94" s="35" t="str">
        <f>Table19[[#This Row],[Wage Enhancement (WEG) Eligibility Rate per hour]]</f>
        <v/>
      </c>
      <c r="Y94" s="42">
        <f>Table19[[#This Row],[Hourly Pay Equity (PE) (if applicable)]]+Table19[[#This Row],[GOF (SWB) + Hourly Historical Funding (if applicable)]]</f>
        <v>0</v>
      </c>
      <c r="Z94" s="36">
        <f>IFERROR(Table19[[#This Row],[2025 Wage Increase Rate]]+Table19[[#This Row],[2025 Wage Floor Rate]]+Table19[[#This Row],[Wage Stability]],0)</f>
        <v>0</v>
      </c>
    </row>
    <row r="95" spans="1:26" outlineLevel="1" x14ac:dyDescent="0.55000000000000004">
      <c r="A95" s="11"/>
      <c r="B95" s="12"/>
      <c r="C95" s="12"/>
      <c r="D95" s="11"/>
      <c r="E95" s="32" t="str">
        <f>IF(ISERROR(VLOOKUP(D95,'Data Input (ROP Use Only)'!$D$1:$E$4,2,FALSE)),"",(VLOOKUP(D95,'Data Input (ROP Use Only)'!$D$1:$E$4,2,FALSE)))</f>
        <v/>
      </c>
      <c r="F95" s="32" t="str">
        <f>IF(ISERROR(VLOOKUP(D95,'Data Input (ROP Use Only)'!$D$1:$F$4,3,FALSE)),"",(VLOOKUP(D95,'Data Input (ROP Use Only)'!$D$1:$F$4,3,FALSE)))</f>
        <v/>
      </c>
      <c r="G95" s="9"/>
      <c r="H95" s="9"/>
      <c r="I95" s="10"/>
      <c r="J95" s="10"/>
      <c r="K95" s="10"/>
      <c r="L95" s="13">
        <f>SUM(Table19[[#This Row],[Base Wage per hour as of December 31st, 2024
 (before applying any grants/enhancements)]:[GOF (SWB) + Hourly Historical Funding (if applicable)]])</f>
        <v>0</v>
      </c>
      <c r="M95" s="7" t="str">
        <f>IF(ISERROR(VLOOKUP(D95,'Data Input (ROP Use Only)'!$D$1:$G$4,4,FALSE)),"",(VLOOKUP(D95,'Data Input (ROP Use Only)'!$D$1:$G$4,4,FALSE)))</f>
        <v/>
      </c>
      <c r="N95" s="5" t="str" cm="1">
        <f t="array" ref="N95">IFERROR((_xlfn.IFS(M95-L95&lt;=0,0,M95-L95&lt;=0,0,M95-L95&gt;=2,2,M95-L95&lt;3,M95-L95)),"")</f>
        <v/>
      </c>
      <c r="O95" s="5">
        <f>SUM(Table19[[#This Row],[Base Wage per hour as of December 31st, 2024
 (before applying any grants/enhancements)]:[GOF (SWB) + Hourly Historical Funding (if applicable)]],Table19[[#This Row],[Wage Enhancement (WEG) Eligibility Rate per hour]])</f>
        <v>0</v>
      </c>
      <c r="P95" s="5" t="str" cm="1">
        <f t="array" ref="P95">IFERROR((_xlfn.IFS(C95="NON-RECE",0,C95="Director-Approved",0,F95-O95&lt;=0,0,F95-O95&lt;=0,0,F95-O95&gt;=3,3,F95-O95&lt;3,F95-O95)),"")</f>
        <v/>
      </c>
      <c r="Q95" s="4" cm="1">
        <f t="array" ref="Q95">_xlfn.IFS(O95=0,0,O95&gt;=0,O95+P95)</f>
        <v>0</v>
      </c>
      <c r="R95" s="5" t="str">
        <f t="shared" si="1"/>
        <v/>
      </c>
      <c r="S95" s="4" cm="1">
        <f t="array" ref="S95">_xlfn.IFS(Q95=0,0,Q95&gt;=0,Q95+R95)</f>
        <v>0</v>
      </c>
      <c r="T9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5" s="5">
        <f>MAX(Table19[[#This Row],[Staff Hourly Wage as of December 31st, 2024
 (inclusive of all grants/enhancements, do NOT include top-up)]],Table19[[#This Row],[Base Wage + PE + Historical + GOF + HA + WEG + Wage increase + Wage floor ]])</f>
        <v>0</v>
      </c>
      <c r="V95" s="4">
        <f>Table19[[#This Row],[Final 2025 Hourly Wage
(Higher of column H '[2024 wage'] and column S '[2025 wage'])]]*Table19[[#This Row],[Estimated program hours worked from Jan 1st to Dec 31st 2025]]</f>
        <v>0</v>
      </c>
      <c r="X95" s="35" t="str">
        <f>Table19[[#This Row],[Wage Enhancement (WEG) Eligibility Rate per hour]]</f>
        <v/>
      </c>
      <c r="Y95" s="42">
        <f>Table19[[#This Row],[Hourly Pay Equity (PE) (if applicable)]]+Table19[[#This Row],[GOF (SWB) + Hourly Historical Funding (if applicable)]]</f>
        <v>0</v>
      </c>
      <c r="Z95" s="36">
        <f>IFERROR(Table19[[#This Row],[2025 Wage Increase Rate]]+Table19[[#This Row],[2025 Wage Floor Rate]]+Table19[[#This Row],[Wage Stability]],0)</f>
        <v>0</v>
      </c>
    </row>
    <row r="96" spans="1:26" outlineLevel="1" x14ac:dyDescent="0.55000000000000004">
      <c r="A96" s="11"/>
      <c r="B96" s="12"/>
      <c r="C96" s="12"/>
      <c r="D96" s="11"/>
      <c r="E96" s="32" t="str">
        <f>IF(ISERROR(VLOOKUP(D96,'Data Input (ROP Use Only)'!$D$1:$E$4,2,FALSE)),"",(VLOOKUP(D96,'Data Input (ROP Use Only)'!$D$1:$E$4,2,FALSE)))</f>
        <v/>
      </c>
      <c r="F96" s="32" t="str">
        <f>IF(ISERROR(VLOOKUP(D96,'Data Input (ROP Use Only)'!$D$1:$F$4,3,FALSE)),"",(VLOOKUP(D96,'Data Input (ROP Use Only)'!$D$1:$F$4,3,FALSE)))</f>
        <v/>
      </c>
      <c r="G96" s="9"/>
      <c r="H96" s="9"/>
      <c r="I96" s="10"/>
      <c r="J96" s="10"/>
      <c r="K96" s="10"/>
      <c r="L96" s="13">
        <f>SUM(Table19[[#This Row],[Base Wage per hour as of December 31st, 2024
 (before applying any grants/enhancements)]:[GOF (SWB) + Hourly Historical Funding (if applicable)]])</f>
        <v>0</v>
      </c>
      <c r="M96" s="7" t="str">
        <f>IF(ISERROR(VLOOKUP(D96,'Data Input (ROP Use Only)'!$D$1:$G$4,4,FALSE)),"",(VLOOKUP(D96,'Data Input (ROP Use Only)'!$D$1:$G$4,4,FALSE)))</f>
        <v/>
      </c>
      <c r="N96" s="5" t="str" cm="1">
        <f t="array" ref="N96">IFERROR((_xlfn.IFS(M96-L96&lt;=0,0,M96-L96&lt;=0,0,M96-L96&gt;=2,2,M96-L96&lt;3,M96-L96)),"")</f>
        <v/>
      </c>
      <c r="O96" s="5">
        <f>SUM(Table19[[#This Row],[Base Wage per hour as of December 31st, 2024
 (before applying any grants/enhancements)]:[GOF (SWB) + Hourly Historical Funding (if applicable)]],Table19[[#This Row],[Wage Enhancement (WEG) Eligibility Rate per hour]])</f>
        <v>0</v>
      </c>
      <c r="P96" s="5" t="str" cm="1">
        <f t="array" ref="P96">IFERROR((_xlfn.IFS(C96="NON-RECE",0,C96="Director-Approved",0,F96-O96&lt;=0,0,F96-O96&lt;=0,0,F96-O96&gt;=3,3,F96-O96&lt;3,F96-O96)),"")</f>
        <v/>
      </c>
      <c r="Q96" s="4" cm="1">
        <f t="array" ref="Q96">_xlfn.IFS(O96=0,0,O96&gt;=0,O96+P96)</f>
        <v>0</v>
      </c>
      <c r="R96" s="5" t="str">
        <f t="shared" si="1"/>
        <v/>
      </c>
      <c r="S96" s="4" cm="1">
        <f t="array" ref="S96">_xlfn.IFS(Q96=0,0,Q96&gt;=0,Q96+R96)</f>
        <v>0</v>
      </c>
      <c r="T9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6" s="5">
        <f>MAX(Table19[[#This Row],[Staff Hourly Wage as of December 31st, 2024
 (inclusive of all grants/enhancements, do NOT include top-up)]],Table19[[#This Row],[Base Wage + PE + Historical + GOF + HA + WEG + Wage increase + Wage floor ]])</f>
        <v>0</v>
      </c>
      <c r="V96" s="4">
        <f>Table19[[#This Row],[Final 2025 Hourly Wage
(Higher of column H '[2024 wage'] and column S '[2025 wage'])]]*Table19[[#This Row],[Estimated program hours worked from Jan 1st to Dec 31st 2025]]</f>
        <v>0</v>
      </c>
      <c r="X96" s="35" t="str">
        <f>Table19[[#This Row],[Wage Enhancement (WEG) Eligibility Rate per hour]]</f>
        <v/>
      </c>
      <c r="Y96" s="42">
        <f>Table19[[#This Row],[Hourly Pay Equity (PE) (if applicable)]]+Table19[[#This Row],[GOF (SWB) + Hourly Historical Funding (if applicable)]]</f>
        <v>0</v>
      </c>
      <c r="Z96" s="36">
        <f>IFERROR(Table19[[#This Row],[2025 Wage Increase Rate]]+Table19[[#This Row],[2025 Wage Floor Rate]]+Table19[[#This Row],[Wage Stability]],0)</f>
        <v>0</v>
      </c>
    </row>
    <row r="97" spans="1:26" outlineLevel="1" x14ac:dyDescent="0.55000000000000004">
      <c r="A97" s="11"/>
      <c r="B97" s="12"/>
      <c r="C97" s="12"/>
      <c r="D97" s="11"/>
      <c r="E97" s="32" t="str">
        <f>IF(ISERROR(VLOOKUP(D97,'Data Input (ROP Use Only)'!$D$1:$E$4,2,FALSE)),"",(VLOOKUP(D97,'Data Input (ROP Use Only)'!$D$1:$E$4,2,FALSE)))</f>
        <v/>
      </c>
      <c r="F97" s="32" t="str">
        <f>IF(ISERROR(VLOOKUP(D97,'Data Input (ROP Use Only)'!$D$1:$F$4,3,FALSE)),"",(VLOOKUP(D97,'Data Input (ROP Use Only)'!$D$1:$F$4,3,FALSE)))</f>
        <v/>
      </c>
      <c r="G97" s="9"/>
      <c r="H97" s="9"/>
      <c r="I97" s="10"/>
      <c r="J97" s="10"/>
      <c r="K97" s="10"/>
      <c r="L97" s="13">
        <f>SUM(Table19[[#This Row],[Base Wage per hour as of December 31st, 2024
 (before applying any grants/enhancements)]:[GOF (SWB) + Hourly Historical Funding (if applicable)]])</f>
        <v>0</v>
      </c>
      <c r="M97" s="7" t="str">
        <f>IF(ISERROR(VLOOKUP(D97,'Data Input (ROP Use Only)'!$D$1:$G$4,4,FALSE)),"",(VLOOKUP(D97,'Data Input (ROP Use Only)'!$D$1:$G$4,4,FALSE)))</f>
        <v/>
      </c>
      <c r="N97" s="5" t="str" cm="1">
        <f t="array" ref="N97">IFERROR((_xlfn.IFS(M97-L97&lt;=0,0,M97-L97&lt;=0,0,M97-L97&gt;=2,2,M97-L97&lt;3,M97-L97)),"")</f>
        <v/>
      </c>
      <c r="O97" s="5">
        <f>SUM(Table19[[#This Row],[Base Wage per hour as of December 31st, 2024
 (before applying any grants/enhancements)]:[GOF (SWB) + Hourly Historical Funding (if applicable)]],Table19[[#This Row],[Wage Enhancement (WEG) Eligibility Rate per hour]])</f>
        <v>0</v>
      </c>
      <c r="P97" s="5" t="str" cm="1">
        <f t="array" ref="P97">IFERROR((_xlfn.IFS(C97="NON-RECE",0,C97="Director-Approved",0,F97-O97&lt;=0,0,F97-O97&lt;=0,0,F97-O97&gt;=3,3,F97-O97&lt;3,F97-O97)),"")</f>
        <v/>
      </c>
      <c r="Q97" s="4" cm="1">
        <f t="array" ref="Q97">_xlfn.IFS(O97=0,0,O97&gt;=0,O97+P97)</f>
        <v>0</v>
      </c>
      <c r="R97" s="5" t="str">
        <f t="shared" si="1"/>
        <v/>
      </c>
      <c r="S97" s="4" cm="1">
        <f t="array" ref="S97">_xlfn.IFS(Q97=0,0,Q97&gt;=0,Q97+R97)</f>
        <v>0</v>
      </c>
      <c r="T9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7" s="5">
        <f>MAX(Table19[[#This Row],[Staff Hourly Wage as of December 31st, 2024
 (inclusive of all grants/enhancements, do NOT include top-up)]],Table19[[#This Row],[Base Wage + PE + Historical + GOF + HA + WEG + Wage increase + Wage floor ]])</f>
        <v>0</v>
      </c>
      <c r="V97" s="4">
        <f>Table19[[#This Row],[Final 2025 Hourly Wage
(Higher of column H '[2024 wage'] and column S '[2025 wage'])]]*Table19[[#This Row],[Estimated program hours worked from Jan 1st to Dec 31st 2025]]</f>
        <v>0</v>
      </c>
      <c r="X97" s="35" t="str">
        <f>Table19[[#This Row],[Wage Enhancement (WEG) Eligibility Rate per hour]]</f>
        <v/>
      </c>
      <c r="Y97" s="42">
        <f>Table19[[#This Row],[Hourly Pay Equity (PE) (if applicable)]]+Table19[[#This Row],[GOF (SWB) + Hourly Historical Funding (if applicable)]]</f>
        <v>0</v>
      </c>
      <c r="Z97" s="36">
        <f>IFERROR(Table19[[#This Row],[2025 Wage Increase Rate]]+Table19[[#This Row],[2025 Wage Floor Rate]]+Table19[[#This Row],[Wage Stability]],0)</f>
        <v>0</v>
      </c>
    </row>
    <row r="98" spans="1:26" outlineLevel="1" x14ac:dyDescent="0.55000000000000004">
      <c r="A98" s="11"/>
      <c r="B98" s="12"/>
      <c r="C98" s="12"/>
      <c r="D98" s="11"/>
      <c r="E98" s="32" t="str">
        <f>IF(ISERROR(VLOOKUP(D98,'Data Input (ROP Use Only)'!$D$1:$E$4,2,FALSE)),"",(VLOOKUP(D98,'Data Input (ROP Use Only)'!$D$1:$E$4,2,FALSE)))</f>
        <v/>
      </c>
      <c r="F98" s="32" t="str">
        <f>IF(ISERROR(VLOOKUP(D98,'Data Input (ROP Use Only)'!$D$1:$F$4,3,FALSE)),"",(VLOOKUP(D98,'Data Input (ROP Use Only)'!$D$1:$F$4,3,FALSE)))</f>
        <v/>
      </c>
      <c r="G98" s="9"/>
      <c r="H98" s="9"/>
      <c r="I98" s="10"/>
      <c r="J98" s="10"/>
      <c r="K98" s="10"/>
      <c r="L98" s="13">
        <f>SUM(Table19[[#This Row],[Base Wage per hour as of December 31st, 2024
 (before applying any grants/enhancements)]:[GOF (SWB) + Hourly Historical Funding (if applicable)]])</f>
        <v>0</v>
      </c>
      <c r="M98" s="7" t="str">
        <f>IF(ISERROR(VLOOKUP(D98,'Data Input (ROP Use Only)'!$D$1:$G$4,4,FALSE)),"",(VLOOKUP(D98,'Data Input (ROP Use Only)'!$D$1:$G$4,4,FALSE)))</f>
        <v/>
      </c>
      <c r="N98" s="5" t="str" cm="1">
        <f t="array" ref="N98">IFERROR((_xlfn.IFS(M98-L98&lt;=0,0,M98-L98&lt;=0,0,M98-L98&gt;=2,2,M98-L98&lt;3,M98-L98)),"")</f>
        <v/>
      </c>
      <c r="O98" s="5">
        <f>SUM(Table19[[#This Row],[Base Wage per hour as of December 31st, 2024
 (before applying any grants/enhancements)]:[GOF (SWB) + Hourly Historical Funding (if applicable)]],Table19[[#This Row],[Wage Enhancement (WEG) Eligibility Rate per hour]])</f>
        <v>0</v>
      </c>
      <c r="P98" s="5" t="str" cm="1">
        <f t="array" ref="P98">IFERROR((_xlfn.IFS(C98="NON-RECE",0,C98="Director-Approved",0,F98-O98&lt;=0,0,F98-O98&lt;=0,0,F98-O98&gt;=3,3,F98-O98&lt;3,F98-O98)),"")</f>
        <v/>
      </c>
      <c r="Q98" s="4" cm="1">
        <f t="array" ref="Q98">_xlfn.IFS(O98=0,0,O98&gt;=0,O98+P98)</f>
        <v>0</v>
      </c>
      <c r="R98" s="5" t="str">
        <f t="shared" si="1"/>
        <v/>
      </c>
      <c r="S98" s="4" cm="1">
        <f t="array" ref="S98">_xlfn.IFS(Q98=0,0,Q98&gt;=0,Q98+R98)</f>
        <v>0</v>
      </c>
      <c r="T9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8" s="5">
        <f>MAX(Table19[[#This Row],[Staff Hourly Wage as of December 31st, 2024
 (inclusive of all grants/enhancements, do NOT include top-up)]],Table19[[#This Row],[Base Wage + PE + Historical + GOF + HA + WEG + Wage increase + Wage floor ]])</f>
        <v>0</v>
      </c>
      <c r="V98" s="4">
        <f>Table19[[#This Row],[Final 2025 Hourly Wage
(Higher of column H '[2024 wage'] and column S '[2025 wage'])]]*Table19[[#This Row],[Estimated program hours worked from Jan 1st to Dec 31st 2025]]</f>
        <v>0</v>
      </c>
      <c r="X98" s="35" t="str">
        <f>Table19[[#This Row],[Wage Enhancement (WEG) Eligibility Rate per hour]]</f>
        <v/>
      </c>
      <c r="Y98" s="42">
        <f>Table19[[#This Row],[Hourly Pay Equity (PE) (if applicable)]]+Table19[[#This Row],[GOF (SWB) + Hourly Historical Funding (if applicable)]]</f>
        <v>0</v>
      </c>
      <c r="Z98" s="36">
        <f>IFERROR(Table19[[#This Row],[2025 Wage Increase Rate]]+Table19[[#This Row],[2025 Wage Floor Rate]]+Table19[[#This Row],[Wage Stability]],0)</f>
        <v>0</v>
      </c>
    </row>
    <row r="99" spans="1:26" outlineLevel="1" x14ac:dyDescent="0.55000000000000004">
      <c r="A99" s="11"/>
      <c r="B99" s="12"/>
      <c r="C99" s="12"/>
      <c r="D99" s="11"/>
      <c r="E99" s="32" t="str">
        <f>IF(ISERROR(VLOOKUP(D99,'Data Input (ROP Use Only)'!$D$1:$E$4,2,FALSE)),"",(VLOOKUP(D99,'Data Input (ROP Use Only)'!$D$1:$E$4,2,FALSE)))</f>
        <v/>
      </c>
      <c r="F99" s="32" t="str">
        <f>IF(ISERROR(VLOOKUP(D99,'Data Input (ROP Use Only)'!$D$1:$F$4,3,FALSE)),"",(VLOOKUP(D99,'Data Input (ROP Use Only)'!$D$1:$F$4,3,FALSE)))</f>
        <v/>
      </c>
      <c r="G99" s="9"/>
      <c r="H99" s="9"/>
      <c r="I99" s="10"/>
      <c r="J99" s="10"/>
      <c r="K99" s="10"/>
      <c r="L99" s="13">
        <f>SUM(Table19[[#This Row],[Base Wage per hour as of December 31st, 2024
 (before applying any grants/enhancements)]:[GOF (SWB) + Hourly Historical Funding (if applicable)]])</f>
        <v>0</v>
      </c>
      <c r="M99" s="7" t="str">
        <f>IF(ISERROR(VLOOKUP(D99,'Data Input (ROP Use Only)'!$D$1:$G$4,4,FALSE)),"",(VLOOKUP(D99,'Data Input (ROP Use Only)'!$D$1:$G$4,4,FALSE)))</f>
        <v/>
      </c>
      <c r="N99" s="5" t="str" cm="1">
        <f t="array" ref="N99">IFERROR((_xlfn.IFS(M99-L99&lt;=0,0,M99-L99&lt;=0,0,M99-L99&gt;=2,2,M99-L99&lt;3,M99-L99)),"")</f>
        <v/>
      </c>
      <c r="O99" s="5">
        <f>SUM(Table19[[#This Row],[Base Wage per hour as of December 31st, 2024
 (before applying any grants/enhancements)]:[GOF (SWB) + Hourly Historical Funding (if applicable)]],Table19[[#This Row],[Wage Enhancement (WEG) Eligibility Rate per hour]])</f>
        <v>0</v>
      </c>
      <c r="P99" s="5" t="str" cm="1">
        <f t="array" ref="P99">IFERROR((_xlfn.IFS(C99="NON-RECE",0,C99="Director-Approved",0,F99-O99&lt;=0,0,F99-O99&lt;=0,0,F99-O99&gt;=3,3,F99-O99&lt;3,F99-O99)),"")</f>
        <v/>
      </c>
      <c r="Q99" s="4" cm="1">
        <f t="array" ref="Q99">_xlfn.IFS(O99=0,0,O99&gt;=0,O99+P99)</f>
        <v>0</v>
      </c>
      <c r="R99" s="5" t="str">
        <f t="shared" si="1"/>
        <v/>
      </c>
      <c r="S99" s="4" cm="1">
        <f t="array" ref="S99">_xlfn.IFS(Q99=0,0,Q99&gt;=0,Q99+R99)</f>
        <v>0</v>
      </c>
      <c r="T9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99" s="5">
        <f>MAX(Table19[[#This Row],[Staff Hourly Wage as of December 31st, 2024
 (inclusive of all grants/enhancements, do NOT include top-up)]],Table19[[#This Row],[Base Wage + PE + Historical + GOF + HA + WEG + Wage increase + Wage floor ]])</f>
        <v>0</v>
      </c>
      <c r="V99" s="4">
        <f>Table19[[#This Row],[Final 2025 Hourly Wage
(Higher of column H '[2024 wage'] and column S '[2025 wage'])]]*Table19[[#This Row],[Estimated program hours worked from Jan 1st to Dec 31st 2025]]</f>
        <v>0</v>
      </c>
      <c r="X99" s="35" t="str">
        <f>Table19[[#This Row],[Wage Enhancement (WEG) Eligibility Rate per hour]]</f>
        <v/>
      </c>
      <c r="Y99" s="42">
        <f>Table19[[#This Row],[Hourly Pay Equity (PE) (if applicable)]]+Table19[[#This Row],[GOF (SWB) + Hourly Historical Funding (if applicable)]]</f>
        <v>0</v>
      </c>
      <c r="Z99" s="36">
        <f>IFERROR(Table19[[#This Row],[2025 Wage Increase Rate]]+Table19[[#This Row],[2025 Wage Floor Rate]]+Table19[[#This Row],[Wage Stability]],0)</f>
        <v>0</v>
      </c>
    </row>
    <row r="100" spans="1:26" outlineLevel="1" x14ac:dyDescent="0.55000000000000004">
      <c r="A100" s="11"/>
      <c r="B100" s="12"/>
      <c r="C100" s="12"/>
      <c r="D100" s="11"/>
      <c r="E100" s="32" t="str">
        <f>IF(ISERROR(VLOOKUP(D100,'Data Input (ROP Use Only)'!$D$1:$E$4,2,FALSE)),"",(VLOOKUP(D100,'Data Input (ROP Use Only)'!$D$1:$E$4,2,FALSE)))</f>
        <v/>
      </c>
      <c r="F100" s="32" t="str">
        <f>IF(ISERROR(VLOOKUP(D100,'Data Input (ROP Use Only)'!$D$1:$F$4,3,FALSE)),"",(VLOOKUP(D100,'Data Input (ROP Use Only)'!$D$1:$F$4,3,FALSE)))</f>
        <v/>
      </c>
      <c r="G100" s="9"/>
      <c r="H100" s="9"/>
      <c r="I100" s="10"/>
      <c r="J100" s="10"/>
      <c r="K100" s="10"/>
      <c r="L100" s="13">
        <f>SUM(Table19[[#This Row],[Base Wage per hour as of December 31st, 2024
 (before applying any grants/enhancements)]:[GOF (SWB) + Hourly Historical Funding (if applicable)]])</f>
        <v>0</v>
      </c>
      <c r="M100" s="7" t="str">
        <f>IF(ISERROR(VLOOKUP(D100,'Data Input (ROP Use Only)'!$D$1:$G$4,4,FALSE)),"",(VLOOKUP(D100,'Data Input (ROP Use Only)'!$D$1:$G$4,4,FALSE)))</f>
        <v/>
      </c>
      <c r="N100" s="5" t="str" cm="1">
        <f t="array" ref="N100">IFERROR((_xlfn.IFS(M100-L100&lt;=0,0,M100-L100&lt;=0,0,M100-L100&gt;=2,2,M100-L100&lt;3,M100-L100)),"")</f>
        <v/>
      </c>
      <c r="O100" s="5">
        <f>SUM(Table19[[#This Row],[Base Wage per hour as of December 31st, 2024
 (before applying any grants/enhancements)]:[GOF (SWB) + Hourly Historical Funding (if applicable)]],Table19[[#This Row],[Wage Enhancement (WEG) Eligibility Rate per hour]])</f>
        <v>0</v>
      </c>
      <c r="P100" s="5" t="str" cm="1">
        <f t="array" ref="P100">IFERROR((_xlfn.IFS(C100="NON-RECE",0,C100="Director-Approved",0,F100-O100&lt;=0,0,F100-O100&lt;=0,0,F100-O100&gt;=3,3,F100-O100&lt;3,F100-O100)),"")</f>
        <v/>
      </c>
      <c r="Q100" s="4" cm="1">
        <f t="array" ref="Q100">_xlfn.IFS(O100=0,0,O100&gt;=0,O100+P100)</f>
        <v>0</v>
      </c>
      <c r="R100" s="5" t="str">
        <f t="shared" si="1"/>
        <v/>
      </c>
      <c r="S100" s="4" cm="1">
        <f t="array" ref="S100">_xlfn.IFS(Q100=0,0,Q100&gt;=0,Q100+R100)</f>
        <v>0</v>
      </c>
      <c r="T10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0" s="5">
        <f>MAX(Table19[[#This Row],[Staff Hourly Wage as of December 31st, 2024
 (inclusive of all grants/enhancements, do NOT include top-up)]],Table19[[#This Row],[Base Wage + PE + Historical + GOF + HA + WEG + Wage increase + Wage floor ]])</f>
        <v>0</v>
      </c>
      <c r="V100" s="4">
        <f>Table19[[#This Row],[Final 2025 Hourly Wage
(Higher of column H '[2024 wage'] and column S '[2025 wage'])]]*Table19[[#This Row],[Estimated program hours worked from Jan 1st to Dec 31st 2025]]</f>
        <v>0</v>
      </c>
      <c r="X100" s="35" t="str">
        <f>Table19[[#This Row],[Wage Enhancement (WEG) Eligibility Rate per hour]]</f>
        <v/>
      </c>
      <c r="Y100" s="42">
        <f>Table19[[#This Row],[Hourly Pay Equity (PE) (if applicable)]]+Table19[[#This Row],[GOF (SWB) + Hourly Historical Funding (if applicable)]]</f>
        <v>0</v>
      </c>
      <c r="Z100" s="36">
        <f>IFERROR(Table19[[#This Row],[2025 Wage Increase Rate]]+Table19[[#This Row],[2025 Wage Floor Rate]]+Table19[[#This Row],[Wage Stability]],0)</f>
        <v>0</v>
      </c>
    </row>
    <row r="101" spans="1:26" outlineLevel="1" x14ac:dyDescent="0.55000000000000004">
      <c r="A101" s="11"/>
      <c r="B101" s="12"/>
      <c r="C101" s="12"/>
      <c r="D101" s="11"/>
      <c r="E101" s="32" t="str">
        <f>IF(ISERROR(VLOOKUP(D101,'Data Input (ROP Use Only)'!$D$1:$E$4,2,FALSE)),"",(VLOOKUP(D101,'Data Input (ROP Use Only)'!$D$1:$E$4,2,FALSE)))</f>
        <v/>
      </c>
      <c r="F101" s="32" t="str">
        <f>IF(ISERROR(VLOOKUP(D101,'Data Input (ROP Use Only)'!$D$1:$F$4,3,FALSE)),"",(VLOOKUP(D101,'Data Input (ROP Use Only)'!$D$1:$F$4,3,FALSE)))</f>
        <v/>
      </c>
      <c r="G101" s="9"/>
      <c r="H101" s="9"/>
      <c r="I101" s="10"/>
      <c r="J101" s="10"/>
      <c r="K101" s="10"/>
      <c r="L101" s="13">
        <f>SUM(Table19[[#This Row],[Base Wage per hour as of December 31st, 2024
 (before applying any grants/enhancements)]:[GOF (SWB) + Hourly Historical Funding (if applicable)]])</f>
        <v>0</v>
      </c>
      <c r="M101" s="7" t="str">
        <f>IF(ISERROR(VLOOKUP(D101,'Data Input (ROP Use Only)'!$D$1:$G$4,4,FALSE)),"",(VLOOKUP(D101,'Data Input (ROP Use Only)'!$D$1:$G$4,4,FALSE)))</f>
        <v/>
      </c>
      <c r="N101" s="5" t="str" cm="1">
        <f t="array" ref="N101">IFERROR((_xlfn.IFS(M101-L101&lt;=0,0,M101-L101&lt;=0,0,M101-L101&gt;=2,2,M101-L101&lt;3,M101-L101)),"")</f>
        <v/>
      </c>
      <c r="O101" s="5">
        <f>SUM(Table19[[#This Row],[Base Wage per hour as of December 31st, 2024
 (before applying any grants/enhancements)]:[GOF (SWB) + Hourly Historical Funding (if applicable)]],Table19[[#This Row],[Wage Enhancement (WEG) Eligibility Rate per hour]])</f>
        <v>0</v>
      </c>
      <c r="P101" s="5" t="str" cm="1">
        <f t="array" ref="P101">IFERROR((_xlfn.IFS(C101="NON-RECE",0,C101="Director-Approved",0,F101-O101&lt;=0,0,F101-O101&lt;=0,0,F101-O101&gt;=3,3,F101-O101&lt;3,F101-O101)),"")</f>
        <v/>
      </c>
      <c r="Q101" s="4" cm="1">
        <f t="array" ref="Q101">_xlfn.IFS(O101=0,0,O101&gt;=0,O101+P101)</f>
        <v>0</v>
      </c>
      <c r="R101" s="5" t="str">
        <f t="shared" si="1"/>
        <v/>
      </c>
      <c r="S101" s="4" cm="1">
        <f t="array" ref="S101">_xlfn.IFS(Q101=0,0,Q101&gt;=0,Q101+R101)</f>
        <v>0</v>
      </c>
      <c r="T10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1" s="5">
        <f>MAX(Table19[[#This Row],[Staff Hourly Wage as of December 31st, 2024
 (inclusive of all grants/enhancements, do NOT include top-up)]],Table19[[#This Row],[Base Wage + PE + Historical + GOF + HA + WEG + Wage increase + Wage floor ]])</f>
        <v>0</v>
      </c>
      <c r="V101" s="4">
        <f>Table19[[#This Row],[Final 2025 Hourly Wage
(Higher of column H '[2024 wage'] and column S '[2025 wage'])]]*Table19[[#This Row],[Estimated program hours worked from Jan 1st to Dec 31st 2025]]</f>
        <v>0</v>
      </c>
      <c r="X101" s="35" t="str">
        <f>Table19[[#This Row],[Wage Enhancement (WEG) Eligibility Rate per hour]]</f>
        <v/>
      </c>
      <c r="Y101" s="42">
        <f>Table19[[#This Row],[Hourly Pay Equity (PE) (if applicable)]]+Table19[[#This Row],[GOF (SWB) + Hourly Historical Funding (if applicable)]]</f>
        <v>0</v>
      </c>
      <c r="Z101" s="36">
        <f>IFERROR(Table19[[#This Row],[2025 Wage Increase Rate]]+Table19[[#This Row],[2025 Wage Floor Rate]]+Table19[[#This Row],[Wage Stability]],0)</f>
        <v>0</v>
      </c>
    </row>
    <row r="102" spans="1:26" outlineLevel="1" x14ac:dyDescent="0.55000000000000004">
      <c r="A102" s="11"/>
      <c r="B102" s="12"/>
      <c r="C102" s="12"/>
      <c r="D102" s="11"/>
      <c r="E102" s="32" t="str">
        <f>IF(ISERROR(VLOOKUP(D102,'Data Input (ROP Use Only)'!$D$1:$E$4,2,FALSE)),"",(VLOOKUP(D102,'Data Input (ROP Use Only)'!$D$1:$E$4,2,FALSE)))</f>
        <v/>
      </c>
      <c r="F102" s="32" t="str">
        <f>IF(ISERROR(VLOOKUP(D102,'Data Input (ROP Use Only)'!$D$1:$F$4,3,FALSE)),"",(VLOOKUP(D102,'Data Input (ROP Use Only)'!$D$1:$F$4,3,FALSE)))</f>
        <v/>
      </c>
      <c r="G102" s="9"/>
      <c r="H102" s="9"/>
      <c r="I102" s="10"/>
      <c r="J102" s="10"/>
      <c r="K102" s="10"/>
      <c r="L102" s="13">
        <f>SUM(Table19[[#This Row],[Base Wage per hour as of December 31st, 2024
 (before applying any grants/enhancements)]:[GOF (SWB) + Hourly Historical Funding (if applicable)]])</f>
        <v>0</v>
      </c>
      <c r="M102" s="7" t="str">
        <f>IF(ISERROR(VLOOKUP(D102,'Data Input (ROP Use Only)'!$D$1:$G$4,4,FALSE)),"",(VLOOKUP(D102,'Data Input (ROP Use Only)'!$D$1:$G$4,4,FALSE)))</f>
        <v/>
      </c>
      <c r="N102" s="5" t="str" cm="1">
        <f t="array" ref="N102">IFERROR((_xlfn.IFS(M102-L102&lt;=0,0,M102-L102&lt;=0,0,M102-L102&gt;=2,2,M102-L102&lt;3,M102-L102)),"")</f>
        <v/>
      </c>
      <c r="O102" s="5">
        <f>SUM(Table19[[#This Row],[Base Wage per hour as of December 31st, 2024
 (before applying any grants/enhancements)]:[GOF (SWB) + Hourly Historical Funding (if applicable)]],Table19[[#This Row],[Wage Enhancement (WEG) Eligibility Rate per hour]])</f>
        <v>0</v>
      </c>
      <c r="P102" s="5" t="str" cm="1">
        <f t="array" ref="P102">IFERROR((_xlfn.IFS(C102="NON-RECE",0,C102="Director-Approved",0,F102-O102&lt;=0,0,F102-O102&lt;=0,0,F102-O102&gt;=3,3,F102-O102&lt;3,F102-O102)),"")</f>
        <v/>
      </c>
      <c r="Q102" s="4" cm="1">
        <f t="array" ref="Q102">_xlfn.IFS(O102=0,0,O102&gt;=0,O102+P102)</f>
        <v>0</v>
      </c>
      <c r="R102" s="5" t="str">
        <f t="shared" si="1"/>
        <v/>
      </c>
      <c r="S102" s="4" cm="1">
        <f t="array" ref="S102">_xlfn.IFS(Q102=0,0,Q102&gt;=0,Q102+R102)</f>
        <v>0</v>
      </c>
      <c r="T10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2" s="5">
        <f>MAX(Table19[[#This Row],[Staff Hourly Wage as of December 31st, 2024
 (inclusive of all grants/enhancements, do NOT include top-up)]],Table19[[#This Row],[Base Wage + PE + Historical + GOF + HA + WEG + Wage increase + Wage floor ]])</f>
        <v>0</v>
      </c>
      <c r="V102" s="4">
        <f>Table19[[#This Row],[Final 2025 Hourly Wage
(Higher of column H '[2024 wage'] and column S '[2025 wage'])]]*Table19[[#This Row],[Estimated program hours worked from Jan 1st to Dec 31st 2025]]</f>
        <v>0</v>
      </c>
      <c r="X102" s="35" t="str">
        <f>Table19[[#This Row],[Wage Enhancement (WEG) Eligibility Rate per hour]]</f>
        <v/>
      </c>
      <c r="Y102" s="42">
        <f>Table19[[#This Row],[Hourly Pay Equity (PE) (if applicable)]]+Table19[[#This Row],[GOF (SWB) + Hourly Historical Funding (if applicable)]]</f>
        <v>0</v>
      </c>
      <c r="Z102" s="36">
        <f>IFERROR(Table19[[#This Row],[2025 Wage Increase Rate]]+Table19[[#This Row],[2025 Wage Floor Rate]]+Table19[[#This Row],[Wage Stability]],0)</f>
        <v>0</v>
      </c>
    </row>
    <row r="103" spans="1:26" outlineLevel="1" x14ac:dyDescent="0.55000000000000004">
      <c r="A103" s="11"/>
      <c r="B103" s="12"/>
      <c r="C103" s="12"/>
      <c r="D103" s="11"/>
      <c r="E103" s="32" t="str">
        <f>IF(ISERROR(VLOOKUP(D103,'Data Input (ROP Use Only)'!$D$1:$E$4,2,FALSE)),"",(VLOOKUP(D103,'Data Input (ROP Use Only)'!$D$1:$E$4,2,FALSE)))</f>
        <v/>
      </c>
      <c r="F103" s="32" t="str">
        <f>IF(ISERROR(VLOOKUP(D103,'Data Input (ROP Use Only)'!$D$1:$F$4,3,FALSE)),"",(VLOOKUP(D103,'Data Input (ROP Use Only)'!$D$1:$F$4,3,FALSE)))</f>
        <v/>
      </c>
      <c r="G103" s="9"/>
      <c r="H103" s="9"/>
      <c r="I103" s="10"/>
      <c r="J103" s="10"/>
      <c r="K103" s="10"/>
      <c r="L103" s="13">
        <f>SUM(Table19[[#This Row],[Base Wage per hour as of December 31st, 2024
 (before applying any grants/enhancements)]:[GOF (SWB) + Hourly Historical Funding (if applicable)]])</f>
        <v>0</v>
      </c>
      <c r="M103" s="7" t="str">
        <f>IF(ISERROR(VLOOKUP(D103,'Data Input (ROP Use Only)'!$D$1:$G$4,4,FALSE)),"",(VLOOKUP(D103,'Data Input (ROP Use Only)'!$D$1:$G$4,4,FALSE)))</f>
        <v/>
      </c>
      <c r="N103" s="5" t="str" cm="1">
        <f t="array" ref="N103">IFERROR((_xlfn.IFS(M103-L103&lt;=0,0,M103-L103&lt;=0,0,M103-L103&gt;=2,2,M103-L103&lt;3,M103-L103)),"")</f>
        <v/>
      </c>
      <c r="O103" s="5">
        <f>SUM(Table19[[#This Row],[Base Wage per hour as of December 31st, 2024
 (before applying any grants/enhancements)]:[GOF (SWB) + Hourly Historical Funding (if applicable)]],Table19[[#This Row],[Wage Enhancement (WEG) Eligibility Rate per hour]])</f>
        <v>0</v>
      </c>
      <c r="P103" s="5" t="str" cm="1">
        <f t="array" ref="P103">IFERROR((_xlfn.IFS(C103="NON-RECE",0,C103="Director-Approved",0,F103-O103&lt;=0,0,F103-O103&lt;=0,0,F103-O103&gt;=3,3,F103-O103&lt;3,F103-O103)),"")</f>
        <v/>
      </c>
      <c r="Q103" s="4" cm="1">
        <f t="array" ref="Q103">_xlfn.IFS(O103=0,0,O103&gt;=0,O103+P103)</f>
        <v>0</v>
      </c>
      <c r="R103" s="5" t="str">
        <f t="shared" si="1"/>
        <v/>
      </c>
      <c r="S103" s="4" cm="1">
        <f t="array" ref="S103">_xlfn.IFS(Q103=0,0,Q103&gt;=0,Q103+R103)</f>
        <v>0</v>
      </c>
      <c r="T10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3" s="5">
        <f>MAX(Table19[[#This Row],[Staff Hourly Wage as of December 31st, 2024
 (inclusive of all grants/enhancements, do NOT include top-up)]],Table19[[#This Row],[Base Wage + PE + Historical + GOF + HA + WEG + Wage increase + Wage floor ]])</f>
        <v>0</v>
      </c>
      <c r="V103" s="4">
        <f>Table19[[#This Row],[Final 2025 Hourly Wage
(Higher of column H '[2024 wage'] and column S '[2025 wage'])]]*Table19[[#This Row],[Estimated program hours worked from Jan 1st to Dec 31st 2025]]</f>
        <v>0</v>
      </c>
      <c r="X103" s="35" t="str">
        <f>Table19[[#This Row],[Wage Enhancement (WEG) Eligibility Rate per hour]]</f>
        <v/>
      </c>
      <c r="Y103" s="42">
        <f>Table19[[#This Row],[Hourly Pay Equity (PE) (if applicable)]]+Table19[[#This Row],[GOF (SWB) + Hourly Historical Funding (if applicable)]]</f>
        <v>0</v>
      </c>
      <c r="Z103" s="36">
        <f>IFERROR(Table19[[#This Row],[2025 Wage Increase Rate]]+Table19[[#This Row],[2025 Wage Floor Rate]]+Table19[[#This Row],[Wage Stability]],0)</f>
        <v>0</v>
      </c>
    </row>
    <row r="104" spans="1:26" outlineLevel="1" x14ac:dyDescent="0.55000000000000004">
      <c r="A104" s="11"/>
      <c r="B104" s="12"/>
      <c r="C104" s="12"/>
      <c r="D104" s="11"/>
      <c r="E104" s="32" t="str">
        <f>IF(ISERROR(VLOOKUP(D104,'Data Input (ROP Use Only)'!$D$1:$E$4,2,FALSE)),"",(VLOOKUP(D104,'Data Input (ROP Use Only)'!$D$1:$E$4,2,FALSE)))</f>
        <v/>
      </c>
      <c r="F104" s="32" t="str">
        <f>IF(ISERROR(VLOOKUP(D104,'Data Input (ROP Use Only)'!$D$1:$F$4,3,FALSE)),"",(VLOOKUP(D104,'Data Input (ROP Use Only)'!$D$1:$F$4,3,FALSE)))</f>
        <v/>
      </c>
      <c r="G104" s="9"/>
      <c r="H104" s="9"/>
      <c r="I104" s="10"/>
      <c r="J104" s="10"/>
      <c r="K104" s="10"/>
      <c r="L104" s="13">
        <f>SUM(Table19[[#This Row],[Base Wage per hour as of December 31st, 2024
 (before applying any grants/enhancements)]:[GOF (SWB) + Hourly Historical Funding (if applicable)]])</f>
        <v>0</v>
      </c>
      <c r="M104" s="7" t="str">
        <f>IF(ISERROR(VLOOKUP(D104,'Data Input (ROP Use Only)'!$D$1:$G$4,4,FALSE)),"",(VLOOKUP(D104,'Data Input (ROP Use Only)'!$D$1:$G$4,4,FALSE)))</f>
        <v/>
      </c>
      <c r="N104" s="5" t="str" cm="1">
        <f t="array" ref="N104">IFERROR((_xlfn.IFS(M104-L104&lt;=0,0,M104-L104&lt;=0,0,M104-L104&gt;=2,2,M104-L104&lt;3,M104-L104)),"")</f>
        <v/>
      </c>
      <c r="O104" s="5">
        <f>SUM(Table19[[#This Row],[Base Wage per hour as of December 31st, 2024
 (before applying any grants/enhancements)]:[GOF (SWB) + Hourly Historical Funding (if applicable)]],Table19[[#This Row],[Wage Enhancement (WEG) Eligibility Rate per hour]])</f>
        <v>0</v>
      </c>
      <c r="P104" s="5" t="str" cm="1">
        <f t="array" ref="P104">IFERROR((_xlfn.IFS(C104="NON-RECE",0,C104="Director-Approved",0,F104-O104&lt;=0,0,F104-O104&lt;=0,0,F104-O104&gt;=3,3,F104-O104&lt;3,F104-O104)),"")</f>
        <v/>
      </c>
      <c r="Q104" s="4" cm="1">
        <f t="array" ref="Q104">_xlfn.IFS(O104=0,0,O104&gt;=0,O104+P104)</f>
        <v>0</v>
      </c>
      <c r="R104" s="5" t="str">
        <f t="shared" si="1"/>
        <v/>
      </c>
      <c r="S104" s="4" cm="1">
        <f t="array" ref="S104">_xlfn.IFS(Q104=0,0,Q104&gt;=0,Q104+R104)</f>
        <v>0</v>
      </c>
      <c r="T10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4" s="5">
        <f>MAX(Table19[[#This Row],[Staff Hourly Wage as of December 31st, 2024
 (inclusive of all grants/enhancements, do NOT include top-up)]],Table19[[#This Row],[Base Wage + PE + Historical + GOF + HA + WEG + Wage increase + Wage floor ]])</f>
        <v>0</v>
      </c>
      <c r="V104" s="4">
        <f>Table19[[#This Row],[Final 2025 Hourly Wage
(Higher of column H '[2024 wage'] and column S '[2025 wage'])]]*Table19[[#This Row],[Estimated program hours worked from Jan 1st to Dec 31st 2025]]</f>
        <v>0</v>
      </c>
      <c r="X104" s="35" t="str">
        <f>Table19[[#This Row],[Wage Enhancement (WEG) Eligibility Rate per hour]]</f>
        <v/>
      </c>
      <c r="Y104" s="42">
        <f>Table19[[#This Row],[Hourly Pay Equity (PE) (if applicable)]]+Table19[[#This Row],[GOF (SWB) + Hourly Historical Funding (if applicable)]]</f>
        <v>0</v>
      </c>
      <c r="Z104" s="36">
        <f>IFERROR(Table19[[#This Row],[2025 Wage Increase Rate]]+Table19[[#This Row],[2025 Wage Floor Rate]]+Table19[[#This Row],[Wage Stability]],0)</f>
        <v>0</v>
      </c>
    </row>
    <row r="105" spans="1:26" outlineLevel="1" x14ac:dyDescent="0.55000000000000004">
      <c r="A105" s="11"/>
      <c r="B105" s="12"/>
      <c r="C105" s="12"/>
      <c r="D105" s="11"/>
      <c r="E105" s="32" t="str">
        <f>IF(ISERROR(VLOOKUP(D105,'Data Input (ROP Use Only)'!$D$1:$E$4,2,FALSE)),"",(VLOOKUP(D105,'Data Input (ROP Use Only)'!$D$1:$E$4,2,FALSE)))</f>
        <v/>
      </c>
      <c r="F105" s="32" t="str">
        <f>IF(ISERROR(VLOOKUP(D105,'Data Input (ROP Use Only)'!$D$1:$F$4,3,FALSE)),"",(VLOOKUP(D105,'Data Input (ROP Use Only)'!$D$1:$F$4,3,FALSE)))</f>
        <v/>
      </c>
      <c r="G105" s="9"/>
      <c r="H105" s="9"/>
      <c r="I105" s="10"/>
      <c r="J105" s="10"/>
      <c r="K105" s="10"/>
      <c r="L105" s="13">
        <f>SUM(Table19[[#This Row],[Base Wage per hour as of December 31st, 2024
 (before applying any grants/enhancements)]:[GOF (SWB) + Hourly Historical Funding (if applicable)]])</f>
        <v>0</v>
      </c>
      <c r="M105" s="7" t="str">
        <f>IF(ISERROR(VLOOKUP(D105,'Data Input (ROP Use Only)'!$D$1:$G$4,4,FALSE)),"",(VLOOKUP(D105,'Data Input (ROP Use Only)'!$D$1:$G$4,4,FALSE)))</f>
        <v/>
      </c>
      <c r="N105" s="5" t="str" cm="1">
        <f t="array" ref="N105">IFERROR((_xlfn.IFS(M105-L105&lt;=0,0,M105-L105&lt;=0,0,M105-L105&gt;=2,2,M105-L105&lt;3,M105-L105)),"")</f>
        <v/>
      </c>
      <c r="O105" s="5">
        <f>SUM(Table19[[#This Row],[Base Wage per hour as of December 31st, 2024
 (before applying any grants/enhancements)]:[GOF (SWB) + Hourly Historical Funding (if applicable)]],Table19[[#This Row],[Wage Enhancement (WEG) Eligibility Rate per hour]])</f>
        <v>0</v>
      </c>
      <c r="P105" s="5" t="str" cm="1">
        <f t="array" ref="P105">IFERROR((_xlfn.IFS(C105="NON-RECE",0,C105="Director-Approved",0,F105-O105&lt;=0,0,F105-O105&lt;=0,0,F105-O105&gt;=3,3,F105-O105&lt;3,F105-O105)),"")</f>
        <v/>
      </c>
      <c r="Q105" s="4" cm="1">
        <f t="array" ref="Q105">_xlfn.IFS(O105=0,0,O105&gt;=0,O105+P105)</f>
        <v>0</v>
      </c>
      <c r="R105" s="5" t="str">
        <f t="shared" si="1"/>
        <v/>
      </c>
      <c r="S105" s="4" cm="1">
        <f t="array" ref="S105">_xlfn.IFS(Q105=0,0,Q105&gt;=0,Q105+R105)</f>
        <v>0</v>
      </c>
      <c r="T10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5" s="5">
        <f>MAX(Table19[[#This Row],[Staff Hourly Wage as of December 31st, 2024
 (inclusive of all grants/enhancements, do NOT include top-up)]],Table19[[#This Row],[Base Wage + PE + Historical + GOF + HA + WEG + Wage increase + Wage floor ]])</f>
        <v>0</v>
      </c>
      <c r="V105" s="4">
        <f>Table19[[#This Row],[Final 2025 Hourly Wage
(Higher of column H '[2024 wage'] and column S '[2025 wage'])]]*Table19[[#This Row],[Estimated program hours worked from Jan 1st to Dec 31st 2025]]</f>
        <v>0</v>
      </c>
      <c r="X105" s="35" t="str">
        <f>Table19[[#This Row],[Wage Enhancement (WEG) Eligibility Rate per hour]]</f>
        <v/>
      </c>
      <c r="Y105" s="42">
        <f>Table19[[#This Row],[Hourly Pay Equity (PE) (if applicable)]]+Table19[[#This Row],[GOF (SWB) + Hourly Historical Funding (if applicable)]]</f>
        <v>0</v>
      </c>
      <c r="Z105" s="36">
        <f>IFERROR(Table19[[#This Row],[2025 Wage Increase Rate]]+Table19[[#This Row],[2025 Wage Floor Rate]]+Table19[[#This Row],[Wage Stability]],0)</f>
        <v>0</v>
      </c>
    </row>
    <row r="106" spans="1:26" outlineLevel="1" x14ac:dyDescent="0.55000000000000004">
      <c r="A106" s="11"/>
      <c r="B106" s="12"/>
      <c r="C106" s="12"/>
      <c r="D106" s="11"/>
      <c r="E106" s="32" t="str">
        <f>IF(ISERROR(VLOOKUP(D106,'Data Input (ROP Use Only)'!$D$1:$E$4,2,FALSE)),"",(VLOOKUP(D106,'Data Input (ROP Use Only)'!$D$1:$E$4,2,FALSE)))</f>
        <v/>
      </c>
      <c r="F106" s="32" t="str">
        <f>IF(ISERROR(VLOOKUP(D106,'Data Input (ROP Use Only)'!$D$1:$F$4,3,FALSE)),"",(VLOOKUP(D106,'Data Input (ROP Use Only)'!$D$1:$F$4,3,FALSE)))</f>
        <v/>
      </c>
      <c r="G106" s="9"/>
      <c r="H106" s="9"/>
      <c r="I106" s="10"/>
      <c r="J106" s="10"/>
      <c r="K106" s="10"/>
      <c r="L106" s="13">
        <f>SUM(Table19[[#This Row],[Base Wage per hour as of December 31st, 2024
 (before applying any grants/enhancements)]:[GOF (SWB) + Hourly Historical Funding (if applicable)]])</f>
        <v>0</v>
      </c>
      <c r="M106" s="7" t="str">
        <f>IF(ISERROR(VLOOKUP(D106,'Data Input (ROP Use Only)'!$D$1:$G$4,4,FALSE)),"",(VLOOKUP(D106,'Data Input (ROP Use Only)'!$D$1:$G$4,4,FALSE)))</f>
        <v/>
      </c>
      <c r="N106" s="5" t="str" cm="1">
        <f t="array" ref="N106">IFERROR((_xlfn.IFS(M106-L106&lt;=0,0,M106-L106&lt;=0,0,M106-L106&gt;=2,2,M106-L106&lt;3,M106-L106)),"")</f>
        <v/>
      </c>
      <c r="O106" s="5">
        <f>SUM(Table19[[#This Row],[Base Wage per hour as of December 31st, 2024
 (before applying any grants/enhancements)]:[GOF (SWB) + Hourly Historical Funding (if applicable)]],Table19[[#This Row],[Wage Enhancement (WEG) Eligibility Rate per hour]])</f>
        <v>0</v>
      </c>
      <c r="P106" s="5" t="str" cm="1">
        <f t="array" ref="P106">IFERROR((_xlfn.IFS(C106="NON-RECE",0,C106="Director-Approved",0,F106-O106&lt;=0,0,F106-O106&lt;=0,0,F106-O106&gt;=3,3,F106-O106&lt;3,F106-O106)),"")</f>
        <v/>
      </c>
      <c r="Q106" s="4" cm="1">
        <f t="array" ref="Q106">_xlfn.IFS(O106=0,0,O106&gt;=0,O106+P106)</f>
        <v>0</v>
      </c>
      <c r="R106" s="5" t="str">
        <f t="shared" si="1"/>
        <v/>
      </c>
      <c r="S106" s="4" cm="1">
        <f t="array" ref="S106">_xlfn.IFS(Q106=0,0,Q106&gt;=0,Q106+R106)</f>
        <v>0</v>
      </c>
      <c r="T10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6" s="5">
        <f>MAX(Table19[[#This Row],[Staff Hourly Wage as of December 31st, 2024
 (inclusive of all grants/enhancements, do NOT include top-up)]],Table19[[#This Row],[Base Wage + PE + Historical + GOF + HA + WEG + Wage increase + Wage floor ]])</f>
        <v>0</v>
      </c>
      <c r="V106" s="4">
        <f>Table19[[#This Row],[Final 2025 Hourly Wage
(Higher of column H '[2024 wage'] and column S '[2025 wage'])]]*Table19[[#This Row],[Estimated program hours worked from Jan 1st to Dec 31st 2025]]</f>
        <v>0</v>
      </c>
      <c r="X106" s="35" t="str">
        <f>Table19[[#This Row],[Wage Enhancement (WEG) Eligibility Rate per hour]]</f>
        <v/>
      </c>
      <c r="Y106" s="42">
        <f>Table19[[#This Row],[Hourly Pay Equity (PE) (if applicable)]]+Table19[[#This Row],[GOF (SWB) + Hourly Historical Funding (if applicable)]]</f>
        <v>0</v>
      </c>
      <c r="Z106" s="36">
        <f>IFERROR(Table19[[#This Row],[2025 Wage Increase Rate]]+Table19[[#This Row],[2025 Wage Floor Rate]]+Table19[[#This Row],[Wage Stability]],0)</f>
        <v>0</v>
      </c>
    </row>
    <row r="107" spans="1:26" outlineLevel="1" x14ac:dyDescent="0.55000000000000004">
      <c r="A107" s="11"/>
      <c r="B107" s="12"/>
      <c r="C107" s="12"/>
      <c r="D107" s="11"/>
      <c r="E107" s="32" t="str">
        <f>IF(ISERROR(VLOOKUP(D107,'Data Input (ROP Use Only)'!$D$1:$E$4,2,FALSE)),"",(VLOOKUP(D107,'Data Input (ROP Use Only)'!$D$1:$E$4,2,FALSE)))</f>
        <v/>
      </c>
      <c r="F107" s="32" t="str">
        <f>IF(ISERROR(VLOOKUP(D107,'Data Input (ROP Use Only)'!$D$1:$F$4,3,FALSE)),"",(VLOOKUP(D107,'Data Input (ROP Use Only)'!$D$1:$F$4,3,FALSE)))</f>
        <v/>
      </c>
      <c r="G107" s="9"/>
      <c r="H107" s="9"/>
      <c r="I107" s="10"/>
      <c r="J107" s="10"/>
      <c r="K107" s="10"/>
      <c r="L107" s="13">
        <f>SUM(Table19[[#This Row],[Base Wage per hour as of December 31st, 2024
 (before applying any grants/enhancements)]:[GOF (SWB) + Hourly Historical Funding (if applicable)]])</f>
        <v>0</v>
      </c>
      <c r="M107" s="7" t="str">
        <f>IF(ISERROR(VLOOKUP(D107,'Data Input (ROP Use Only)'!$D$1:$G$4,4,FALSE)),"",(VLOOKUP(D107,'Data Input (ROP Use Only)'!$D$1:$G$4,4,FALSE)))</f>
        <v/>
      </c>
      <c r="N107" s="5" t="str" cm="1">
        <f t="array" ref="N107">IFERROR((_xlfn.IFS(M107-L107&lt;=0,0,M107-L107&lt;=0,0,M107-L107&gt;=2,2,M107-L107&lt;3,M107-L107)),"")</f>
        <v/>
      </c>
      <c r="O107" s="5">
        <f>SUM(Table19[[#This Row],[Base Wage per hour as of December 31st, 2024
 (before applying any grants/enhancements)]:[GOF (SWB) + Hourly Historical Funding (if applicable)]],Table19[[#This Row],[Wage Enhancement (WEG) Eligibility Rate per hour]])</f>
        <v>0</v>
      </c>
      <c r="P107" s="5" t="str" cm="1">
        <f t="array" ref="P107">IFERROR((_xlfn.IFS(C107="NON-RECE",0,C107="Director-Approved",0,F107-O107&lt;=0,0,F107-O107&lt;=0,0,F107-O107&gt;=3,3,F107-O107&lt;3,F107-O107)),"")</f>
        <v/>
      </c>
      <c r="Q107" s="4" cm="1">
        <f t="array" ref="Q107">_xlfn.IFS(O107=0,0,O107&gt;=0,O107+P107)</f>
        <v>0</v>
      </c>
      <c r="R107" s="5" t="str">
        <f t="shared" si="1"/>
        <v/>
      </c>
      <c r="S107" s="4" cm="1">
        <f t="array" ref="S107">_xlfn.IFS(Q107=0,0,Q107&gt;=0,Q107+R107)</f>
        <v>0</v>
      </c>
      <c r="T10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7" s="5">
        <f>MAX(Table19[[#This Row],[Staff Hourly Wage as of December 31st, 2024
 (inclusive of all grants/enhancements, do NOT include top-up)]],Table19[[#This Row],[Base Wage + PE + Historical + GOF + HA + WEG + Wage increase + Wage floor ]])</f>
        <v>0</v>
      </c>
      <c r="V107" s="4">
        <f>Table19[[#This Row],[Final 2025 Hourly Wage
(Higher of column H '[2024 wage'] and column S '[2025 wage'])]]*Table19[[#This Row],[Estimated program hours worked from Jan 1st to Dec 31st 2025]]</f>
        <v>0</v>
      </c>
      <c r="X107" s="35" t="str">
        <f>Table19[[#This Row],[Wage Enhancement (WEG) Eligibility Rate per hour]]</f>
        <v/>
      </c>
      <c r="Y107" s="42">
        <f>Table19[[#This Row],[Hourly Pay Equity (PE) (if applicable)]]+Table19[[#This Row],[GOF (SWB) + Hourly Historical Funding (if applicable)]]</f>
        <v>0</v>
      </c>
      <c r="Z107" s="36">
        <f>IFERROR(Table19[[#This Row],[2025 Wage Increase Rate]]+Table19[[#This Row],[2025 Wage Floor Rate]]+Table19[[#This Row],[Wage Stability]],0)</f>
        <v>0</v>
      </c>
    </row>
    <row r="108" spans="1:26" outlineLevel="1" x14ac:dyDescent="0.55000000000000004">
      <c r="A108" s="11"/>
      <c r="B108" s="12"/>
      <c r="C108" s="12"/>
      <c r="D108" s="11"/>
      <c r="E108" s="32" t="str">
        <f>IF(ISERROR(VLOOKUP(D108,'Data Input (ROP Use Only)'!$D$1:$E$4,2,FALSE)),"",(VLOOKUP(D108,'Data Input (ROP Use Only)'!$D$1:$E$4,2,FALSE)))</f>
        <v/>
      </c>
      <c r="F108" s="32" t="str">
        <f>IF(ISERROR(VLOOKUP(D108,'Data Input (ROP Use Only)'!$D$1:$F$4,3,FALSE)),"",(VLOOKUP(D108,'Data Input (ROP Use Only)'!$D$1:$F$4,3,FALSE)))</f>
        <v/>
      </c>
      <c r="G108" s="9"/>
      <c r="H108" s="9"/>
      <c r="I108" s="10"/>
      <c r="J108" s="10"/>
      <c r="K108" s="10"/>
      <c r="L108" s="13">
        <f>SUM(Table19[[#This Row],[Base Wage per hour as of December 31st, 2024
 (before applying any grants/enhancements)]:[GOF (SWB) + Hourly Historical Funding (if applicable)]])</f>
        <v>0</v>
      </c>
      <c r="M108" s="7" t="str">
        <f>IF(ISERROR(VLOOKUP(D108,'Data Input (ROP Use Only)'!$D$1:$G$4,4,FALSE)),"",(VLOOKUP(D108,'Data Input (ROP Use Only)'!$D$1:$G$4,4,FALSE)))</f>
        <v/>
      </c>
      <c r="N108" s="5" t="str" cm="1">
        <f t="array" ref="N108">IFERROR((_xlfn.IFS(M108-L108&lt;=0,0,M108-L108&lt;=0,0,M108-L108&gt;=2,2,M108-L108&lt;3,M108-L108)),"")</f>
        <v/>
      </c>
      <c r="O108" s="5">
        <f>SUM(Table19[[#This Row],[Base Wage per hour as of December 31st, 2024
 (before applying any grants/enhancements)]:[GOF (SWB) + Hourly Historical Funding (if applicable)]],Table19[[#This Row],[Wage Enhancement (WEG) Eligibility Rate per hour]])</f>
        <v>0</v>
      </c>
      <c r="P108" s="5" t="str" cm="1">
        <f t="array" ref="P108">IFERROR((_xlfn.IFS(C108="NON-RECE",0,C108="Director-Approved",0,F108-O108&lt;=0,0,F108-O108&lt;=0,0,F108-O108&gt;=3,3,F108-O108&lt;3,F108-O108)),"")</f>
        <v/>
      </c>
      <c r="Q108" s="4" cm="1">
        <f t="array" ref="Q108">_xlfn.IFS(O108=0,0,O108&gt;=0,O108+P108)</f>
        <v>0</v>
      </c>
      <c r="R108" s="5" t="str">
        <f t="shared" si="1"/>
        <v/>
      </c>
      <c r="S108" s="4" cm="1">
        <f t="array" ref="S108">_xlfn.IFS(Q108=0,0,Q108&gt;=0,Q108+R108)</f>
        <v>0</v>
      </c>
      <c r="T10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8" s="5">
        <f>MAX(Table19[[#This Row],[Staff Hourly Wage as of December 31st, 2024
 (inclusive of all grants/enhancements, do NOT include top-up)]],Table19[[#This Row],[Base Wage + PE + Historical + GOF + HA + WEG + Wage increase + Wage floor ]])</f>
        <v>0</v>
      </c>
      <c r="V108" s="4">
        <f>Table19[[#This Row],[Final 2025 Hourly Wage
(Higher of column H '[2024 wage'] and column S '[2025 wage'])]]*Table19[[#This Row],[Estimated program hours worked from Jan 1st to Dec 31st 2025]]</f>
        <v>0</v>
      </c>
      <c r="X108" s="35" t="str">
        <f>Table19[[#This Row],[Wage Enhancement (WEG) Eligibility Rate per hour]]</f>
        <v/>
      </c>
      <c r="Y108" s="42">
        <f>Table19[[#This Row],[Hourly Pay Equity (PE) (if applicable)]]+Table19[[#This Row],[GOF (SWB) + Hourly Historical Funding (if applicable)]]</f>
        <v>0</v>
      </c>
      <c r="Z108" s="36">
        <f>IFERROR(Table19[[#This Row],[2025 Wage Increase Rate]]+Table19[[#This Row],[2025 Wage Floor Rate]]+Table19[[#This Row],[Wage Stability]],0)</f>
        <v>0</v>
      </c>
    </row>
    <row r="109" spans="1:26" outlineLevel="1" x14ac:dyDescent="0.55000000000000004">
      <c r="A109" s="11"/>
      <c r="B109" s="12"/>
      <c r="C109" s="12"/>
      <c r="D109" s="11"/>
      <c r="E109" s="32" t="str">
        <f>IF(ISERROR(VLOOKUP(D109,'Data Input (ROP Use Only)'!$D$1:$E$4,2,FALSE)),"",(VLOOKUP(D109,'Data Input (ROP Use Only)'!$D$1:$E$4,2,FALSE)))</f>
        <v/>
      </c>
      <c r="F109" s="32" t="str">
        <f>IF(ISERROR(VLOOKUP(D109,'Data Input (ROP Use Only)'!$D$1:$F$4,3,FALSE)),"",(VLOOKUP(D109,'Data Input (ROP Use Only)'!$D$1:$F$4,3,FALSE)))</f>
        <v/>
      </c>
      <c r="G109" s="9"/>
      <c r="H109" s="9"/>
      <c r="I109" s="10"/>
      <c r="J109" s="10"/>
      <c r="K109" s="10"/>
      <c r="L109" s="13">
        <f>SUM(Table19[[#This Row],[Base Wage per hour as of December 31st, 2024
 (before applying any grants/enhancements)]:[GOF (SWB) + Hourly Historical Funding (if applicable)]])</f>
        <v>0</v>
      </c>
      <c r="M109" s="7" t="str">
        <f>IF(ISERROR(VLOOKUP(D109,'Data Input (ROP Use Only)'!$D$1:$G$4,4,FALSE)),"",(VLOOKUP(D109,'Data Input (ROP Use Only)'!$D$1:$G$4,4,FALSE)))</f>
        <v/>
      </c>
      <c r="N109" s="5" t="str" cm="1">
        <f t="array" ref="N109">IFERROR((_xlfn.IFS(M109-L109&lt;=0,0,M109-L109&lt;=0,0,M109-L109&gt;=2,2,M109-L109&lt;3,M109-L109)),"")</f>
        <v/>
      </c>
      <c r="O109" s="5">
        <f>SUM(Table19[[#This Row],[Base Wage per hour as of December 31st, 2024
 (before applying any grants/enhancements)]:[GOF (SWB) + Hourly Historical Funding (if applicable)]],Table19[[#This Row],[Wage Enhancement (WEG) Eligibility Rate per hour]])</f>
        <v>0</v>
      </c>
      <c r="P109" s="5" t="str" cm="1">
        <f t="array" ref="P109">IFERROR((_xlfn.IFS(C109="NON-RECE",0,C109="Director-Approved",0,F109-O109&lt;=0,0,F109-O109&lt;=0,0,F109-O109&gt;=3,3,F109-O109&lt;3,F109-O109)),"")</f>
        <v/>
      </c>
      <c r="Q109" s="4" cm="1">
        <f t="array" ref="Q109">_xlfn.IFS(O109=0,0,O109&gt;=0,O109+P109)</f>
        <v>0</v>
      </c>
      <c r="R109" s="5" t="str">
        <f t="shared" si="1"/>
        <v/>
      </c>
      <c r="S109" s="4" cm="1">
        <f t="array" ref="S109">_xlfn.IFS(Q109=0,0,Q109&gt;=0,Q109+R109)</f>
        <v>0</v>
      </c>
      <c r="T10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09" s="5">
        <f>MAX(Table19[[#This Row],[Staff Hourly Wage as of December 31st, 2024
 (inclusive of all grants/enhancements, do NOT include top-up)]],Table19[[#This Row],[Base Wage + PE + Historical + GOF + HA + WEG + Wage increase + Wage floor ]])</f>
        <v>0</v>
      </c>
      <c r="V109" s="4">
        <f>Table19[[#This Row],[Final 2025 Hourly Wage
(Higher of column H '[2024 wage'] and column S '[2025 wage'])]]*Table19[[#This Row],[Estimated program hours worked from Jan 1st to Dec 31st 2025]]</f>
        <v>0</v>
      </c>
      <c r="X109" s="35" t="str">
        <f>Table19[[#This Row],[Wage Enhancement (WEG) Eligibility Rate per hour]]</f>
        <v/>
      </c>
      <c r="Y109" s="42">
        <f>Table19[[#This Row],[Hourly Pay Equity (PE) (if applicable)]]+Table19[[#This Row],[GOF (SWB) + Hourly Historical Funding (if applicable)]]</f>
        <v>0</v>
      </c>
      <c r="Z109" s="36">
        <f>IFERROR(Table19[[#This Row],[2025 Wage Increase Rate]]+Table19[[#This Row],[2025 Wage Floor Rate]]+Table19[[#This Row],[Wage Stability]],0)</f>
        <v>0</v>
      </c>
    </row>
    <row r="110" spans="1:26" outlineLevel="1" x14ac:dyDescent="0.55000000000000004">
      <c r="A110" s="11"/>
      <c r="B110" s="12"/>
      <c r="C110" s="12"/>
      <c r="D110" s="11"/>
      <c r="E110" s="32" t="str">
        <f>IF(ISERROR(VLOOKUP(D110,'Data Input (ROP Use Only)'!$D$1:$E$4,2,FALSE)),"",(VLOOKUP(D110,'Data Input (ROP Use Only)'!$D$1:$E$4,2,FALSE)))</f>
        <v/>
      </c>
      <c r="F110" s="32" t="str">
        <f>IF(ISERROR(VLOOKUP(D110,'Data Input (ROP Use Only)'!$D$1:$F$4,3,FALSE)),"",(VLOOKUP(D110,'Data Input (ROP Use Only)'!$D$1:$F$4,3,FALSE)))</f>
        <v/>
      </c>
      <c r="G110" s="9"/>
      <c r="H110" s="9"/>
      <c r="I110" s="10"/>
      <c r="J110" s="10"/>
      <c r="K110" s="10"/>
      <c r="L110" s="13">
        <f>SUM(Table19[[#This Row],[Base Wage per hour as of December 31st, 2024
 (before applying any grants/enhancements)]:[GOF (SWB) + Hourly Historical Funding (if applicable)]])</f>
        <v>0</v>
      </c>
      <c r="M110" s="7" t="str">
        <f>IF(ISERROR(VLOOKUP(D110,'Data Input (ROP Use Only)'!$D$1:$G$4,4,FALSE)),"",(VLOOKUP(D110,'Data Input (ROP Use Only)'!$D$1:$G$4,4,FALSE)))</f>
        <v/>
      </c>
      <c r="N110" s="5" t="str" cm="1">
        <f t="array" ref="N110">IFERROR((_xlfn.IFS(M110-L110&lt;=0,0,M110-L110&lt;=0,0,M110-L110&gt;=2,2,M110-L110&lt;3,M110-L110)),"")</f>
        <v/>
      </c>
      <c r="O110" s="5">
        <f>SUM(Table19[[#This Row],[Base Wage per hour as of December 31st, 2024
 (before applying any grants/enhancements)]:[GOF (SWB) + Hourly Historical Funding (if applicable)]],Table19[[#This Row],[Wage Enhancement (WEG) Eligibility Rate per hour]])</f>
        <v>0</v>
      </c>
      <c r="P110" s="5" t="str" cm="1">
        <f t="array" ref="P110">IFERROR((_xlfn.IFS(C110="NON-RECE",0,C110="Director-Approved",0,F110-O110&lt;=0,0,F110-O110&lt;=0,0,F110-O110&gt;=3,3,F110-O110&lt;3,F110-O110)),"")</f>
        <v/>
      </c>
      <c r="Q110" s="4" cm="1">
        <f t="array" ref="Q110">_xlfn.IFS(O110=0,0,O110&gt;=0,O110+P110)</f>
        <v>0</v>
      </c>
      <c r="R110" s="5" t="str">
        <f t="shared" si="1"/>
        <v/>
      </c>
      <c r="S110" s="4" cm="1">
        <f t="array" ref="S110">_xlfn.IFS(Q110=0,0,Q110&gt;=0,Q110+R110)</f>
        <v>0</v>
      </c>
      <c r="T11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0" s="5">
        <f>MAX(Table19[[#This Row],[Staff Hourly Wage as of December 31st, 2024
 (inclusive of all grants/enhancements, do NOT include top-up)]],Table19[[#This Row],[Base Wage + PE + Historical + GOF + HA + WEG + Wage increase + Wage floor ]])</f>
        <v>0</v>
      </c>
      <c r="V110" s="4">
        <f>Table19[[#This Row],[Final 2025 Hourly Wage
(Higher of column H '[2024 wage'] and column S '[2025 wage'])]]*Table19[[#This Row],[Estimated program hours worked from Jan 1st to Dec 31st 2025]]</f>
        <v>0</v>
      </c>
      <c r="X110" s="35" t="str">
        <f>Table19[[#This Row],[Wage Enhancement (WEG) Eligibility Rate per hour]]</f>
        <v/>
      </c>
      <c r="Y110" s="42">
        <f>Table19[[#This Row],[Hourly Pay Equity (PE) (if applicable)]]+Table19[[#This Row],[GOF (SWB) + Hourly Historical Funding (if applicable)]]</f>
        <v>0</v>
      </c>
      <c r="Z110" s="36">
        <f>IFERROR(Table19[[#This Row],[2025 Wage Increase Rate]]+Table19[[#This Row],[2025 Wage Floor Rate]]+Table19[[#This Row],[Wage Stability]],0)</f>
        <v>0</v>
      </c>
    </row>
    <row r="111" spans="1:26" outlineLevel="1" x14ac:dyDescent="0.55000000000000004">
      <c r="A111" s="11"/>
      <c r="B111" s="12"/>
      <c r="C111" s="12"/>
      <c r="D111" s="11"/>
      <c r="E111" s="32" t="str">
        <f>IF(ISERROR(VLOOKUP(D111,'Data Input (ROP Use Only)'!$D$1:$E$4,2,FALSE)),"",(VLOOKUP(D111,'Data Input (ROP Use Only)'!$D$1:$E$4,2,FALSE)))</f>
        <v/>
      </c>
      <c r="F111" s="32" t="str">
        <f>IF(ISERROR(VLOOKUP(D111,'Data Input (ROP Use Only)'!$D$1:$F$4,3,FALSE)),"",(VLOOKUP(D111,'Data Input (ROP Use Only)'!$D$1:$F$4,3,FALSE)))</f>
        <v/>
      </c>
      <c r="G111" s="9"/>
      <c r="H111" s="9"/>
      <c r="I111" s="10"/>
      <c r="J111" s="10"/>
      <c r="K111" s="10"/>
      <c r="L111" s="13">
        <f>SUM(Table19[[#This Row],[Base Wage per hour as of December 31st, 2024
 (before applying any grants/enhancements)]:[GOF (SWB) + Hourly Historical Funding (if applicable)]])</f>
        <v>0</v>
      </c>
      <c r="M111" s="7" t="str">
        <f>IF(ISERROR(VLOOKUP(D111,'Data Input (ROP Use Only)'!$D$1:$G$4,4,FALSE)),"",(VLOOKUP(D111,'Data Input (ROP Use Only)'!$D$1:$G$4,4,FALSE)))</f>
        <v/>
      </c>
      <c r="N111" s="5" t="str" cm="1">
        <f t="array" ref="N111">IFERROR((_xlfn.IFS(M111-L111&lt;=0,0,M111-L111&lt;=0,0,M111-L111&gt;=2,2,M111-L111&lt;3,M111-L111)),"")</f>
        <v/>
      </c>
      <c r="O111" s="5">
        <f>SUM(Table19[[#This Row],[Base Wage per hour as of December 31st, 2024
 (before applying any grants/enhancements)]:[GOF (SWB) + Hourly Historical Funding (if applicable)]],Table19[[#This Row],[Wage Enhancement (WEG) Eligibility Rate per hour]])</f>
        <v>0</v>
      </c>
      <c r="P111" s="5" t="str" cm="1">
        <f t="array" ref="P111">IFERROR((_xlfn.IFS(C111="NON-RECE",0,C111="Director-Approved",0,F111-O111&lt;=0,0,F111-O111&lt;=0,0,F111-O111&gt;=3,3,F111-O111&lt;3,F111-O111)),"")</f>
        <v/>
      </c>
      <c r="Q111" s="4" cm="1">
        <f t="array" ref="Q111">_xlfn.IFS(O111=0,0,O111&gt;=0,O111+P111)</f>
        <v>0</v>
      </c>
      <c r="R111" s="5" t="str">
        <f t="shared" si="1"/>
        <v/>
      </c>
      <c r="S111" s="4" cm="1">
        <f t="array" ref="S111">_xlfn.IFS(Q111=0,0,Q111&gt;=0,Q111+R111)</f>
        <v>0</v>
      </c>
      <c r="T11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1" s="5">
        <f>MAX(Table19[[#This Row],[Staff Hourly Wage as of December 31st, 2024
 (inclusive of all grants/enhancements, do NOT include top-up)]],Table19[[#This Row],[Base Wage + PE + Historical + GOF + HA + WEG + Wage increase + Wage floor ]])</f>
        <v>0</v>
      </c>
      <c r="V111" s="4">
        <f>Table19[[#This Row],[Final 2025 Hourly Wage
(Higher of column H '[2024 wage'] and column S '[2025 wage'])]]*Table19[[#This Row],[Estimated program hours worked from Jan 1st to Dec 31st 2025]]</f>
        <v>0</v>
      </c>
      <c r="X111" s="35" t="str">
        <f>Table19[[#This Row],[Wage Enhancement (WEG) Eligibility Rate per hour]]</f>
        <v/>
      </c>
      <c r="Y111" s="42">
        <f>Table19[[#This Row],[Hourly Pay Equity (PE) (if applicable)]]+Table19[[#This Row],[GOF (SWB) + Hourly Historical Funding (if applicable)]]</f>
        <v>0</v>
      </c>
      <c r="Z111" s="36">
        <f>IFERROR(Table19[[#This Row],[2025 Wage Increase Rate]]+Table19[[#This Row],[2025 Wage Floor Rate]]+Table19[[#This Row],[Wage Stability]],0)</f>
        <v>0</v>
      </c>
    </row>
    <row r="112" spans="1:26" outlineLevel="1" x14ac:dyDescent="0.55000000000000004">
      <c r="A112" s="11"/>
      <c r="B112" s="12"/>
      <c r="C112" s="12"/>
      <c r="D112" s="11"/>
      <c r="E112" s="32" t="str">
        <f>IF(ISERROR(VLOOKUP(D112,'Data Input (ROP Use Only)'!$D$1:$E$4,2,FALSE)),"",(VLOOKUP(D112,'Data Input (ROP Use Only)'!$D$1:$E$4,2,FALSE)))</f>
        <v/>
      </c>
      <c r="F112" s="32" t="str">
        <f>IF(ISERROR(VLOOKUP(D112,'Data Input (ROP Use Only)'!$D$1:$F$4,3,FALSE)),"",(VLOOKUP(D112,'Data Input (ROP Use Only)'!$D$1:$F$4,3,FALSE)))</f>
        <v/>
      </c>
      <c r="G112" s="9"/>
      <c r="H112" s="9"/>
      <c r="I112" s="10"/>
      <c r="J112" s="10"/>
      <c r="K112" s="10"/>
      <c r="L112" s="13">
        <f>SUM(Table19[[#This Row],[Base Wage per hour as of December 31st, 2024
 (before applying any grants/enhancements)]:[GOF (SWB) + Hourly Historical Funding (if applicable)]])</f>
        <v>0</v>
      </c>
      <c r="M112" s="7" t="str">
        <f>IF(ISERROR(VLOOKUP(D112,'Data Input (ROP Use Only)'!$D$1:$G$4,4,FALSE)),"",(VLOOKUP(D112,'Data Input (ROP Use Only)'!$D$1:$G$4,4,FALSE)))</f>
        <v/>
      </c>
      <c r="N112" s="5" t="str" cm="1">
        <f t="array" ref="N112">IFERROR((_xlfn.IFS(M112-L112&lt;=0,0,M112-L112&lt;=0,0,M112-L112&gt;=2,2,M112-L112&lt;3,M112-L112)),"")</f>
        <v/>
      </c>
      <c r="O112" s="5">
        <f>SUM(Table19[[#This Row],[Base Wage per hour as of December 31st, 2024
 (before applying any grants/enhancements)]:[GOF (SWB) + Hourly Historical Funding (if applicable)]],Table19[[#This Row],[Wage Enhancement (WEG) Eligibility Rate per hour]])</f>
        <v>0</v>
      </c>
      <c r="P112" s="5" t="str" cm="1">
        <f t="array" ref="P112">IFERROR((_xlfn.IFS(C112="NON-RECE",0,C112="Director-Approved",0,F112-O112&lt;=0,0,F112-O112&lt;=0,0,F112-O112&gt;=3,3,F112-O112&lt;3,F112-O112)),"")</f>
        <v/>
      </c>
      <c r="Q112" s="4" cm="1">
        <f t="array" ref="Q112">_xlfn.IFS(O112=0,0,O112&gt;=0,O112+P112)</f>
        <v>0</v>
      </c>
      <c r="R112" s="5" t="str">
        <f t="shared" si="1"/>
        <v/>
      </c>
      <c r="S112" s="4" cm="1">
        <f t="array" ref="S112">_xlfn.IFS(Q112=0,0,Q112&gt;=0,Q112+R112)</f>
        <v>0</v>
      </c>
      <c r="T11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2" s="5">
        <f>MAX(Table19[[#This Row],[Staff Hourly Wage as of December 31st, 2024
 (inclusive of all grants/enhancements, do NOT include top-up)]],Table19[[#This Row],[Base Wage + PE + Historical + GOF + HA + WEG + Wage increase + Wage floor ]])</f>
        <v>0</v>
      </c>
      <c r="V112" s="4">
        <f>Table19[[#This Row],[Final 2025 Hourly Wage
(Higher of column H '[2024 wage'] and column S '[2025 wage'])]]*Table19[[#This Row],[Estimated program hours worked from Jan 1st to Dec 31st 2025]]</f>
        <v>0</v>
      </c>
      <c r="X112" s="35" t="str">
        <f>Table19[[#This Row],[Wage Enhancement (WEG) Eligibility Rate per hour]]</f>
        <v/>
      </c>
      <c r="Y112" s="42">
        <f>Table19[[#This Row],[Hourly Pay Equity (PE) (if applicable)]]+Table19[[#This Row],[GOF (SWB) + Hourly Historical Funding (if applicable)]]</f>
        <v>0</v>
      </c>
      <c r="Z112" s="36">
        <f>IFERROR(Table19[[#This Row],[2025 Wage Increase Rate]]+Table19[[#This Row],[2025 Wage Floor Rate]]+Table19[[#This Row],[Wage Stability]],0)</f>
        <v>0</v>
      </c>
    </row>
    <row r="113" spans="1:26" outlineLevel="1" x14ac:dyDescent="0.55000000000000004">
      <c r="A113" s="11"/>
      <c r="B113" s="12"/>
      <c r="C113" s="12"/>
      <c r="D113" s="11"/>
      <c r="E113" s="32" t="str">
        <f>IF(ISERROR(VLOOKUP(D113,'Data Input (ROP Use Only)'!$D$1:$E$4,2,FALSE)),"",(VLOOKUP(D113,'Data Input (ROP Use Only)'!$D$1:$E$4,2,FALSE)))</f>
        <v/>
      </c>
      <c r="F113" s="32" t="str">
        <f>IF(ISERROR(VLOOKUP(D113,'Data Input (ROP Use Only)'!$D$1:$F$4,3,FALSE)),"",(VLOOKUP(D113,'Data Input (ROP Use Only)'!$D$1:$F$4,3,FALSE)))</f>
        <v/>
      </c>
      <c r="G113" s="9"/>
      <c r="H113" s="9"/>
      <c r="I113" s="10"/>
      <c r="J113" s="10"/>
      <c r="K113" s="10"/>
      <c r="L113" s="13">
        <f>SUM(Table19[[#This Row],[Base Wage per hour as of December 31st, 2024
 (before applying any grants/enhancements)]:[GOF (SWB) + Hourly Historical Funding (if applicable)]])</f>
        <v>0</v>
      </c>
      <c r="M113" s="7" t="str">
        <f>IF(ISERROR(VLOOKUP(D113,'Data Input (ROP Use Only)'!$D$1:$G$4,4,FALSE)),"",(VLOOKUP(D113,'Data Input (ROP Use Only)'!$D$1:$G$4,4,FALSE)))</f>
        <v/>
      </c>
      <c r="N113" s="5" t="str" cm="1">
        <f t="array" ref="N113">IFERROR((_xlfn.IFS(M113-L113&lt;=0,0,M113-L113&lt;=0,0,M113-L113&gt;=2,2,M113-L113&lt;3,M113-L113)),"")</f>
        <v/>
      </c>
      <c r="O113" s="5">
        <f>SUM(Table19[[#This Row],[Base Wage per hour as of December 31st, 2024
 (before applying any grants/enhancements)]:[GOF (SWB) + Hourly Historical Funding (if applicable)]],Table19[[#This Row],[Wage Enhancement (WEG) Eligibility Rate per hour]])</f>
        <v>0</v>
      </c>
      <c r="P113" s="5" t="str" cm="1">
        <f t="array" ref="P113">IFERROR((_xlfn.IFS(C113="NON-RECE",0,C113="Director-Approved",0,F113-O113&lt;=0,0,F113-O113&lt;=0,0,F113-O113&gt;=3,3,F113-O113&lt;3,F113-O113)),"")</f>
        <v/>
      </c>
      <c r="Q113" s="4" cm="1">
        <f t="array" ref="Q113">_xlfn.IFS(O113=0,0,O113&gt;=0,O113+P113)</f>
        <v>0</v>
      </c>
      <c r="R113" s="5" t="str">
        <f t="shared" si="1"/>
        <v/>
      </c>
      <c r="S113" s="4" cm="1">
        <f t="array" ref="S113">_xlfn.IFS(Q113=0,0,Q113&gt;=0,Q113+R113)</f>
        <v>0</v>
      </c>
      <c r="T11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3" s="5">
        <f>MAX(Table19[[#This Row],[Staff Hourly Wage as of December 31st, 2024
 (inclusive of all grants/enhancements, do NOT include top-up)]],Table19[[#This Row],[Base Wage + PE + Historical + GOF + HA + WEG + Wage increase + Wage floor ]])</f>
        <v>0</v>
      </c>
      <c r="V113" s="4">
        <f>Table19[[#This Row],[Final 2025 Hourly Wage
(Higher of column H '[2024 wage'] and column S '[2025 wage'])]]*Table19[[#This Row],[Estimated program hours worked from Jan 1st to Dec 31st 2025]]</f>
        <v>0</v>
      </c>
      <c r="X113" s="35" t="str">
        <f>Table19[[#This Row],[Wage Enhancement (WEG) Eligibility Rate per hour]]</f>
        <v/>
      </c>
      <c r="Y113" s="42">
        <f>Table19[[#This Row],[Hourly Pay Equity (PE) (if applicable)]]+Table19[[#This Row],[GOF (SWB) + Hourly Historical Funding (if applicable)]]</f>
        <v>0</v>
      </c>
      <c r="Z113" s="36">
        <f>IFERROR(Table19[[#This Row],[2025 Wage Increase Rate]]+Table19[[#This Row],[2025 Wage Floor Rate]]+Table19[[#This Row],[Wage Stability]],0)</f>
        <v>0</v>
      </c>
    </row>
    <row r="114" spans="1:26" outlineLevel="1" x14ac:dyDescent="0.55000000000000004">
      <c r="A114" s="11"/>
      <c r="B114" s="12"/>
      <c r="C114" s="12"/>
      <c r="D114" s="11"/>
      <c r="E114" s="32" t="str">
        <f>IF(ISERROR(VLOOKUP(D114,'Data Input (ROP Use Only)'!$D$1:$E$4,2,FALSE)),"",(VLOOKUP(D114,'Data Input (ROP Use Only)'!$D$1:$E$4,2,FALSE)))</f>
        <v/>
      </c>
      <c r="F114" s="32" t="str">
        <f>IF(ISERROR(VLOOKUP(D114,'Data Input (ROP Use Only)'!$D$1:$F$4,3,FALSE)),"",(VLOOKUP(D114,'Data Input (ROP Use Only)'!$D$1:$F$4,3,FALSE)))</f>
        <v/>
      </c>
      <c r="G114" s="9"/>
      <c r="H114" s="9"/>
      <c r="I114" s="10"/>
      <c r="J114" s="10"/>
      <c r="K114" s="10"/>
      <c r="L114" s="13">
        <f>SUM(Table19[[#This Row],[Base Wage per hour as of December 31st, 2024
 (before applying any grants/enhancements)]:[GOF (SWB) + Hourly Historical Funding (if applicable)]])</f>
        <v>0</v>
      </c>
      <c r="M114" s="7" t="str">
        <f>IF(ISERROR(VLOOKUP(D114,'Data Input (ROP Use Only)'!$D$1:$G$4,4,FALSE)),"",(VLOOKUP(D114,'Data Input (ROP Use Only)'!$D$1:$G$4,4,FALSE)))</f>
        <v/>
      </c>
      <c r="N114" s="5" t="str" cm="1">
        <f t="array" ref="N114">IFERROR((_xlfn.IFS(M114-L114&lt;=0,0,M114-L114&lt;=0,0,M114-L114&gt;=2,2,M114-L114&lt;3,M114-L114)),"")</f>
        <v/>
      </c>
      <c r="O114" s="5">
        <f>SUM(Table19[[#This Row],[Base Wage per hour as of December 31st, 2024
 (before applying any grants/enhancements)]:[GOF (SWB) + Hourly Historical Funding (if applicable)]],Table19[[#This Row],[Wage Enhancement (WEG) Eligibility Rate per hour]])</f>
        <v>0</v>
      </c>
      <c r="P114" s="5" t="str" cm="1">
        <f t="array" ref="P114">IFERROR((_xlfn.IFS(C114="NON-RECE",0,C114="Director-Approved",0,F114-O114&lt;=0,0,F114-O114&lt;=0,0,F114-O114&gt;=3,3,F114-O114&lt;3,F114-O114)),"")</f>
        <v/>
      </c>
      <c r="Q114" s="4" cm="1">
        <f t="array" ref="Q114">_xlfn.IFS(O114=0,0,O114&gt;=0,O114+P114)</f>
        <v>0</v>
      </c>
      <c r="R114" s="5" t="str">
        <f t="shared" si="1"/>
        <v/>
      </c>
      <c r="S114" s="4" cm="1">
        <f t="array" ref="S114">_xlfn.IFS(Q114=0,0,Q114&gt;=0,Q114+R114)</f>
        <v>0</v>
      </c>
      <c r="T11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4" s="5">
        <f>MAX(Table19[[#This Row],[Staff Hourly Wage as of December 31st, 2024
 (inclusive of all grants/enhancements, do NOT include top-up)]],Table19[[#This Row],[Base Wage + PE + Historical + GOF + HA + WEG + Wage increase + Wage floor ]])</f>
        <v>0</v>
      </c>
      <c r="V114" s="4">
        <f>Table19[[#This Row],[Final 2025 Hourly Wage
(Higher of column H '[2024 wage'] and column S '[2025 wage'])]]*Table19[[#This Row],[Estimated program hours worked from Jan 1st to Dec 31st 2025]]</f>
        <v>0</v>
      </c>
      <c r="X114" s="35" t="str">
        <f>Table19[[#This Row],[Wage Enhancement (WEG) Eligibility Rate per hour]]</f>
        <v/>
      </c>
      <c r="Y114" s="42">
        <f>Table19[[#This Row],[Hourly Pay Equity (PE) (if applicable)]]+Table19[[#This Row],[GOF (SWB) + Hourly Historical Funding (if applicable)]]</f>
        <v>0</v>
      </c>
      <c r="Z114" s="36">
        <f>IFERROR(Table19[[#This Row],[2025 Wage Increase Rate]]+Table19[[#This Row],[2025 Wage Floor Rate]]+Table19[[#This Row],[Wage Stability]],0)</f>
        <v>0</v>
      </c>
    </row>
    <row r="115" spans="1:26" outlineLevel="1" x14ac:dyDescent="0.55000000000000004">
      <c r="A115" s="11"/>
      <c r="B115" s="12"/>
      <c r="C115" s="12"/>
      <c r="D115" s="11"/>
      <c r="E115" s="32" t="str">
        <f>IF(ISERROR(VLOOKUP(D115,'Data Input (ROP Use Only)'!$D$1:$E$4,2,FALSE)),"",(VLOOKUP(D115,'Data Input (ROP Use Only)'!$D$1:$E$4,2,FALSE)))</f>
        <v/>
      </c>
      <c r="F115" s="32" t="str">
        <f>IF(ISERROR(VLOOKUP(D115,'Data Input (ROP Use Only)'!$D$1:$F$4,3,FALSE)),"",(VLOOKUP(D115,'Data Input (ROP Use Only)'!$D$1:$F$4,3,FALSE)))</f>
        <v/>
      </c>
      <c r="G115" s="9"/>
      <c r="H115" s="9"/>
      <c r="I115" s="10"/>
      <c r="J115" s="10"/>
      <c r="K115" s="10"/>
      <c r="L115" s="13">
        <f>SUM(Table19[[#This Row],[Base Wage per hour as of December 31st, 2024
 (before applying any grants/enhancements)]:[GOF (SWB) + Hourly Historical Funding (if applicable)]])</f>
        <v>0</v>
      </c>
      <c r="M115" s="7" t="str">
        <f>IF(ISERROR(VLOOKUP(D115,'Data Input (ROP Use Only)'!$D$1:$G$4,4,FALSE)),"",(VLOOKUP(D115,'Data Input (ROP Use Only)'!$D$1:$G$4,4,FALSE)))</f>
        <v/>
      </c>
      <c r="N115" s="5" t="str" cm="1">
        <f t="array" ref="N115">IFERROR((_xlfn.IFS(M115-L115&lt;=0,0,M115-L115&lt;=0,0,M115-L115&gt;=2,2,M115-L115&lt;3,M115-L115)),"")</f>
        <v/>
      </c>
      <c r="O115" s="5">
        <f>SUM(Table19[[#This Row],[Base Wage per hour as of December 31st, 2024
 (before applying any grants/enhancements)]:[GOF (SWB) + Hourly Historical Funding (if applicable)]],Table19[[#This Row],[Wage Enhancement (WEG) Eligibility Rate per hour]])</f>
        <v>0</v>
      </c>
      <c r="P115" s="5" t="str" cm="1">
        <f t="array" ref="P115">IFERROR((_xlfn.IFS(C115="NON-RECE",0,C115="Director-Approved",0,F115-O115&lt;=0,0,F115-O115&lt;=0,0,F115-O115&gt;=3,3,F115-O115&lt;3,F115-O115)),"")</f>
        <v/>
      </c>
      <c r="Q115" s="4" cm="1">
        <f t="array" ref="Q115">_xlfn.IFS(O115=0,0,O115&gt;=0,O115+P115)</f>
        <v>0</v>
      </c>
      <c r="R115" s="5" t="str">
        <f t="shared" si="1"/>
        <v/>
      </c>
      <c r="S115" s="4" cm="1">
        <f t="array" ref="S115">_xlfn.IFS(Q115=0,0,Q115&gt;=0,Q115+R115)</f>
        <v>0</v>
      </c>
      <c r="T11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5" s="5">
        <f>MAX(Table19[[#This Row],[Staff Hourly Wage as of December 31st, 2024
 (inclusive of all grants/enhancements, do NOT include top-up)]],Table19[[#This Row],[Base Wage + PE + Historical + GOF + HA + WEG + Wage increase + Wage floor ]])</f>
        <v>0</v>
      </c>
      <c r="V115" s="4">
        <f>Table19[[#This Row],[Final 2025 Hourly Wage
(Higher of column H '[2024 wage'] and column S '[2025 wage'])]]*Table19[[#This Row],[Estimated program hours worked from Jan 1st to Dec 31st 2025]]</f>
        <v>0</v>
      </c>
      <c r="X115" s="35" t="str">
        <f>Table19[[#This Row],[Wage Enhancement (WEG) Eligibility Rate per hour]]</f>
        <v/>
      </c>
      <c r="Y115" s="42">
        <f>Table19[[#This Row],[Hourly Pay Equity (PE) (if applicable)]]+Table19[[#This Row],[GOF (SWB) + Hourly Historical Funding (if applicable)]]</f>
        <v>0</v>
      </c>
      <c r="Z115" s="36">
        <f>IFERROR(Table19[[#This Row],[2025 Wage Increase Rate]]+Table19[[#This Row],[2025 Wage Floor Rate]]+Table19[[#This Row],[Wage Stability]],0)</f>
        <v>0</v>
      </c>
    </row>
    <row r="116" spans="1:26" outlineLevel="1" x14ac:dyDescent="0.55000000000000004">
      <c r="A116" s="11"/>
      <c r="B116" s="12"/>
      <c r="C116" s="12"/>
      <c r="D116" s="11"/>
      <c r="E116" s="32" t="str">
        <f>IF(ISERROR(VLOOKUP(D116,'Data Input (ROP Use Only)'!$D$1:$E$4,2,FALSE)),"",(VLOOKUP(D116,'Data Input (ROP Use Only)'!$D$1:$E$4,2,FALSE)))</f>
        <v/>
      </c>
      <c r="F116" s="32" t="str">
        <f>IF(ISERROR(VLOOKUP(D116,'Data Input (ROP Use Only)'!$D$1:$F$4,3,FALSE)),"",(VLOOKUP(D116,'Data Input (ROP Use Only)'!$D$1:$F$4,3,FALSE)))</f>
        <v/>
      </c>
      <c r="G116" s="9"/>
      <c r="H116" s="9"/>
      <c r="I116" s="10"/>
      <c r="J116" s="10"/>
      <c r="K116" s="10"/>
      <c r="L116" s="13">
        <f>SUM(Table19[[#This Row],[Base Wage per hour as of December 31st, 2024
 (before applying any grants/enhancements)]:[GOF (SWB) + Hourly Historical Funding (if applicable)]])</f>
        <v>0</v>
      </c>
      <c r="M116" s="7" t="str">
        <f>IF(ISERROR(VLOOKUP(D116,'Data Input (ROP Use Only)'!$D$1:$G$4,4,FALSE)),"",(VLOOKUP(D116,'Data Input (ROP Use Only)'!$D$1:$G$4,4,FALSE)))</f>
        <v/>
      </c>
      <c r="N116" s="5" t="str" cm="1">
        <f t="array" ref="N116">IFERROR((_xlfn.IFS(M116-L116&lt;=0,0,M116-L116&lt;=0,0,M116-L116&gt;=2,2,M116-L116&lt;3,M116-L116)),"")</f>
        <v/>
      </c>
      <c r="O116" s="5">
        <f>SUM(Table19[[#This Row],[Base Wage per hour as of December 31st, 2024
 (before applying any grants/enhancements)]:[GOF (SWB) + Hourly Historical Funding (if applicable)]],Table19[[#This Row],[Wage Enhancement (WEG) Eligibility Rate per hour]])</f>
        <v>0</v>
      </c>
      <c r="P116" s="5" t="str" cm="1">
        <f t="array" ref="P116">IFERROR((_xlfn.IFS(C116="NON-RECE",0,C116="Director-Approved",0,F116-O116&lt;=0,0,F116-O116&lt;=0,0,F116-O116&gt;=3,3,F116-O116&lt;3,F116-O116)),"")</f>
        <v/>
      </c>
      <c r="Q116" s="4" cm="1">
        <f t="array" ref="Q116">_xlfn.IFS(O116=0,0,O116&gt;=0,O116+P116)</f>
        <v>0</v>
      </c>
      <c r="R116" s="5" t="str">
        <f t="shared" si="1"/>
        <v/>
      </c>
      <c r="S116" s="4" cm="1">
        <f t="array" ref="S116">_xlfn.IFS(Q116=0,0,Q116&gt;=0,Q116+R116)</f>
        <v>0</v>
      </c>
      <c r="T11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6" s="5">
        <f>MAX(Table19[[#This Row],[Staff Hourly Wage as of December 31st, 2024
 (inclusive of all grants/enhancements, do NOT include top-up)]],Table19[[#This Row],[Base Wage + PE + Historical + GOF + HA + WEG + Wage increase + Wage floor ]])</f>
        <v>0</v>
      </c>
      <c r="V116" s="4">
        <f>Table19[[#This Row],[Final 2025 Hourly Wage
(Higher of column H '[2024 wage'] and column S '[2025 wage'])]]*Table19[[#This Row],[Estimated program hours worked from Jan 1st to Dec 31st 2025]]</f>
        <v>0</v>
      </c>
      <c r="X116" s="35" t="str">
        <f>Table19[[#This Row],[Wage Enhancement (WEG) Eligibility Rate per hour]]</f>
        <v/>
      </c>
      <c r="Y116" s="42">
        <f>Table19[[#This Row],[Hourly Pay Equity (PE) (if applicable)]]+Table19[[#This Row],[GOF (SWB) + Hourly Historical Funding (if applicable)]]</f>
        <v>0</v>
      </c>
      <c r="Z116" s="36">
        <f>IFERROR(Table19[[#This Row],[2025 Wage Increase Rate]]+Table19[[#This Row],[2025 Wage Floor Rate]]+Table19[[#This Row],[Wage Stability]],0)</f>
        <v>0</v>
      </c>
    </row>
    <row r="117" spans="1:26" outlineLevel="1" x14ac:dyDescent="0.55000000000000004">
      <c r="A117" s="11"/>
      <c r="B117" s="12"/>
      <c r="C117" s="12"/>
      <c r="D117" s="11"/>
      <c r="E117" s="32" t="str">
        <f>IF(ISERROR(VLOOKUP(D117,'Data Input (ROP Use Only)'!$D$1:$E$4,2,FALSE)),"",(VLOOKUP(D117,'Data Input (ROP Use Only)'!$D$1:$E$4,2,FALSE)))</f>
        <v/>
      </c>
      <c r="F117" s="32" t="str">
        <f>IF(ISERROR(VLOOKUP(D117,'Data Input (ROP Use Only)'!$D$1:$F$4,3,FALSE)),"",(VLOOKUP(D117,'Data Input (ROP Use Only)'!$D$1:$F$4,3,FALSE)))</f>
        <v/>
      </c>
      <c r="G117" s="9"/>
      <c r="H117" s="9"/>
      <c r="I117" s="10"/>
      <c r="J117" s="10"/>
      <c r="K117" s="10"/>
      <c r="L117" s="13">
        <f>SUM(Table19[[#This Row],[Base Wage per hour as of December 31st, 2024
 (before applying any grants/enhancements)]:[GOF (SWB) + Hourly Historical Funding (if applicable)]])</f>
        <v>0</v>
      </c>
      <c r="M117" s="7" t="str">
        <f>IF(ISERROR(VLOOKUP(D117,'Data Input (ROP Use Only)'!$D$1:$G$4,4,FALSE)),"",(VLOOKUP(D117,'Data Input (ROP Use Only)'!$D$1:$G$4,4,FALSE)))</f>
        <v/>
      </c>
      <c r="N117" s="5" t="str" cm="1">
        <f t="array" ref="N117">IFERROR((_xlfn.IFS(M117-L117&lt;=0,0,M117-L117&lt;=0,0,M117-L117&gt;=2,2,M117-L117&lt;3,M117-L117)),"")</f>
        <v/>
      </c>
      <c r="O117" s="5">
        <f>SUM(Table19[[#This Row],[Base Wage per hour as of December 31st, 2024
 (before applying any grants/enhancements)]:[GOF (SWB) + Hourly Historical Funding (if applicable)]],Table19[[#This Row],[Wage Enhancement (WEG) Eligibility Rate per hour]])</f>
        <v>0</v>
      </c>
      <c r="P117" s="5" t="str" cm="1">
        <f t="array" ref="P117">IFERROR((_xlfn.IFS(C117="NON-RECE",0,C117="Director-Approved",0,F117-O117&lt;=0,0,F117-O117&lt;=0,0,F117-O117&gt;=3,3,F117-O117&lt;3,F117-O117)),"")</f>
        <v/>
      </c>
      <c r="Q117" s="4" cm="1">
        <f t="array" ref="Q117">_xlfn.IFS(O117=0,0,O117&gt;=0,O117+P117)</f>
        <v>0</v>
      </c>
      <c r="R117" s="5" t="str">
        <f t="shared" si="1"/>
        <v/>
      </c>
      <c r="S117" s="4" cm="1">
        <f t="array" ref="S117">_xlfn.IFS(Q117=0,0,Q117&gt;=0,Q117+R117)</f>
        <v>0</v>
      </c>
      <c r="T11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7" s="5">
        <f>MAX(Table19[[#This Row],[Staff Hourly Wage as of December 31st, 2024
 (inclusive of all grants/enhancements, do NOT include top-up)]],Table19[[#This Row],[Base Wage + PE + Historical + GOF + HA + WEG + Wage increase + Wage floor ]])</f>
        <v>0</v>
      </c>
      <c r="V117" s="4">
        <f>Table19[[#This Row],[Final 2025 Hourly Wage
(Higher of column H '[2024 wage'] and column S '[2025 wage'])]]*Table19[[#This Row],[Estimated program hours worked from Jan 1st to Dec 31st 2025]]</f>
        <v>0</v>
      </c>
      <c r="X117" s="35" t="str">
        <f>Table19[[#This Row],[Wage Enhancement (WEG) Eligibility Rate per hour]]</f>
        <v/>
      </c>
      <c r="Y117" s="42">
        <f>Table19[[#This Row],[Hourly Pay Equity (PE) (if applicable)]]+Table19[[#This Row],[GOF (SWB) + Hourly Historical Funding (if applicable)]]</f>
        <v>0</v>
      </c>
      <c r="Z117" s="36">
        <f>IFERROR(Table19[[#This Row],[2025 Wage Increase Rate]]+Table19[[#This Row],[2025 Wage Floor Rate]]+Table19[[#This Row],[Wage Stability]],0)</f>
        <v>0</v>
      </c>
    </row>
    <row r="118" spans="1:26" outlineLevel="1" x14ac:dyDescent="0.55000000000000004">
      <c r="A118" s="11"/>
      <c r="B118" s="12"/>
      <c r="C118" s="12"/>
      <c r="D118" s="11"/>
      <c r="E118" s="32" t="str">
        <f>IF(ISERROR(VLOOKUP(D118,'Data Input (ROP Use Only)'!$D$1:$E$4,2,FALSE)),"",(VLOOKUP(D118,'Data Input (ROP Use Only)'!$D$1:$E$4,2,FALSE)))</f>
        <v/>
      </c>
      <c r="F118" s="32" t="str">
        <f>IF(ISERROR(VLOOKUP(D118,'Data Input (ROP Use Only)'!$D$1:$F$4,3,FALSE)),"",(VLOOKUP(D118,'Data Input (ROP Use Only)'!$D$1:$F$4,3,FALSE)))</f>
        <v/>
      </c>
      <c r="G118" s="9"/>
      <c r="H118" s="9"/>
      <c r="I118" s="10"/>
      <c r="J118" s="10"/>
      <c r="K118" s="10"/>
      <c r="L118" s="13">
        <f>SUM(Table19[[#This Row],[Base Wage per hour as of December 31st, 2024
 (before applying any grants/enhancements)]:[GOF (SWB) + Hourly Historical Funding (if applicable)]])</f>
        <v>0</v>
      </c>
      <c r="M118" s="7" t="str">
        <f>IF(ISERROR(VLOOKUP(D118,'Data Input (ROP Use Only)'!$D$1:$G$4,4,FALSE)),"",(VLOOKUP(D118,'Data Input (ROP Use Only)'!$D$1:$G$4,4,FALSE)))</f>
        <v/>
      </c>
      <c r="N118" s="5" t="str" cm="1">
        <f t="array" ref="N118">IFERROR((_xlfn.IFS(M118-L118&lt;=0,0,M118-L118&lt;=0,0,M118-L118&gt;=2,2,M118-L118&lt;3,M118-L118)),"")</f>
        <v/>
      </c>
      <c r="O118" s="5">
        <f>SUM(Table19[[#This Row],[Base Wage per hour as of December 31st, 2024
 (before applying any grants/enhancements)]:[GOF (SWB) + Hourly Historical Funding (if applicable)]],Table19[[#This Row],[Wage Enhancement (WEG) Eligibility Rate per hour]])</f>
        <v>0</v>
      </c>
      <c r="P118" s="5" t="str" cm="1">
        <f t="array" ref="P118">IFERROR((_xlfn.IFS(C118="NON-RECE",0,C118="Director-Approved",0,F118-O118&lt;=0,0,F118-O118&lt;=0,0,F118-O118&gt;=3,3,F118-O118&lt;3,F118-O118)),"")</f>
        <v/>
      </c>
      <c r="Q118" s="4" cm="1">
        <f t="array" ref="Q118">_xlfn.IFS(O118=0,0,O118&gt;=0,O118+P118)</f>
        <v>0</v>
      </c>
      <c r="R118" s="5" t="str">
        <f t="shared" si="1"/>
        <v/>
      </c>
      <c r="S118" s="4" cm="1">
        <f t="array" ref="S118">_xlfn.IFS(Q118=0,0,Q118&gt;=0,Q118+R118)</f>
        <v>0</v>
      </c>
      <c r="T11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8" s="5">
        <f>MAX(Table19[[#This Row],[Staff Hourly Wage as of December 31st, 2024
 (inclusive of all grants/enhancements, do NOT include top-up)]],Table19[[#This Row],[Base Wage + PE + Historical + GOF + HA + WEG + Wage increase + Wage floor ]])</f>
        <v>0</v>
      </c>
      <c r="V118" s="4">
        <f>Table19[[#This Row],[Final 2025 Hourly Wage
(Higher of column H '[2024 wage'] and column S '[2025 wage'])]]*Table19[[#This Row],[Estimated program hours worked from Jan 1st to Dec 31st 2025]]</f>
        <v>0</v>
      </c>
      <c r="X118" s="35" t="str">
        <f>Table19[[#This Row],[Wage Enhancement (WEG) Eligibility Rate per hour]]</f>
        <v/>
      </c>
      <c r="Y118" s="42">
        <f>Table19[[#This Row],[Hourly Pay Equity (PE) (if applicable)]]+Table19[[#This Row],[GOF (SWB) + Hourly Historical Funding (if applicable)]]</f>
        <v>0</v>
      </c>
      <c r="Z118" s="36">
        <f>IFERROR(Table19[[#This Row],[2025 Wage Increase Rate]]+Table19[[#This Row],[2025 Wage Floor Rate]]+Table19[[#This Row],[Wage Stability]],0)</f>
        <v>0</v>
      </c>
    </row>
    <row r="119" spans="1:26" outlineLevel="1" x14ac:dyDescent="0.55000000000000004">
      <c r="A119" s="11"/>
      <c r="B119" s="12"/>
      <c r="C119" s="12"/>
      <c r="D119" s="11"/>
      <c r="E119" s="32" t="str">
        <f>IF(ISERROR(VLOOKUP(D119,'Data Input (ROP Use Only)'!$D$1:$E$4,2,FALSE)),"",(VLOOKUP(D119,'Data Input (ROP Use Only)'!$D$1:$E$4,2,FALSE)))</f>
        <v/>
      </c>
      <c r="F119" s="32" t="str">
        <f>IF(ISERROR(VLOOKUP(D119,'Data Input (ROP Use Only)'!$D$1:$F$4,3,FALSE)),"",(VLOOKUP(D119,'Data Input (ROP Use Only)'!$D$1:$F$4,3,FALSE)))</f>
        <v/>
      </c>
      <c r="G119" s="9"/>
      <c r="H119" s="9"/>
      <c r="I119" s="10"/>
      <c r="J119" s="10"/>
      <c r="K119" s="10"/>
      <c r="L119" s="13">
        <f>SUM(Table19[[#This Row],[Base Wage per hour as of December 31st, 2024
 (before applying any grants/enhancements)]:[GOF (SWB) + Hourly Historical Funding (if applicable)]])</f>
        <v>0</v>
      </c>
      <c r="M119" s="7" t="str">
        <f>IF(ISERROR(VLOOKUP(D119,'Data Input (ROP Use Only)'!$D$1:$G$4,4,FALSE)),"",(VLOOKUP(D119,'Data Input (ROP Use Only)'!$D$1:$G$4,4,FALSE)))</f>
        <v/>
      </c>
      <c r="N119" s="5" t="str" cm="1">
        <f t="array" ref="N119">IFERROR((_xlfn.IFS(M119-L119&lt;=0,0,M119-L119&lt;=0,0,M119-L119&gt;=2,2,M119-L119&lt;3,M119-L119)),"")</f>
        <v/>
      </c>
      <c r="O119" s="5">
        <f>SUM(Table19[[#This Row],[Base Wage per hour as of December 31st, 2024
 (before applying any grants/enhancements)]:[GOF (SWB) + Hourly Historical Funding (if applicable)]],Table19[[#This Row],[Wage Enhancement (WEG) Eligibility Rate per hour]])</f>
        <v>0</v>
      </c>
      <c r="P119" s="5" t="str" cm="1">
        <f t="array" ref="P119">IFERROR((_xlfn.IFS(C119="NON-RECE",0,C119="Director-Approved",0,F119-O119&lt;=0,0,F119-O119&lt;=0,0,F119-O119&gt;=3,3,F119-O119&lt;3,F119-O119)),"")</f>
        <v/>
      </c>
      <c r="Q119" s="4" cm="1">
        <f t="array" ref="Q119">_xlfn.IFS(O119=0,0,O119&gt;=0,O119+P119)</f>
        <v>0</v>
      </c>
      <c r="R119" s="5" t="str">
        <f t="shared" si="1"/>
        <v/>
      </c>
      <c r="S119" s="4" cm="1">
        <f t="array" ref="S119">_xlfn.IFS(Q119=0,0,Q119&gt;=0,Q119+R119)</f>
        <v>0</v>
      </c>
      <c r="T11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19" s="5">
        <f>MAX(Table19[[#This Row],[Staff Hourly Wage as of December 31st, 2024
 (inclusive of all grants/enhancements, do NOT include top-up)]],Table19[[#This Row],[Base Wage + PE + Historical + GOF + HA + WEG + Wage increase + Wage floor ]])</f>
        <v>0</v>
      </c>
      <c r="V119" s="4">
        <f>Table19[[#This Row],[Final 2025 Hourly Wage
(Higher of column H '[2024 wage'] and column S '[2025 wage'])]]*Table19[[#This Row],[Estimated program hours worked from Jan 1st to Dec 31st 2025]]</f>
        <v>0</v>
      </c>
      <c r="X119" s="35" t="str">
        <f>Table19[[#This Row],[Wage Enhancement (WEG) Eligibility Rate per hour]]</f>
        <v/>
      </c>
      <c r="Y119" s="42">
        <f>Table19[[#This Row],[Hourly Pay Equity (PE) (if applicable)]]+Table19[[#This Row],[GOF (SWB) + Hourly Historical Funding (if applicable)]]</f>
        <v>0</v>
      </c>
      <c r="Z119" s="36">
        <f>IFERROR(Table19[[#This Row],[2025 Wage Increase Rate]]+Table19[[#This Row],[2025 Wage Floor Rate]]+Table19[[#This Row],[Wage Stability]],0)</f>
        <v>0</v>
      </c>
    </row>
    <row r="120" spans="1:26" outlineLevel="1" x14ac:dyDescent="0.55000000000000004">
      <c r="A120" s="11"/>
      <c r="B120" s="12"/>
      <c r="C120" s="12"/>
      <c r="D120" s="11"/>
      <c r="E120" s="32" t="str">
        <f>IF(ISERROR(VLOOKUP(D120,'Data Input (ROP Use Only)'!$D$1:$E$4,2,FALSE)),"",(VLOOKUP(D120,'Data Input (ROP Use Only)'!$D$1:$E$4,2,FALSE)))</f>
        <v/>
      </c>
      <c r="F120" s="32" t="str">
        <f>IF(ISERROR(VLOOKUP(D120,'Data Input (ROP Use Only)'!$D$1:$F$4,3,FALSE)),"",(VLOOKUP(D120,'Data Input (ROP Use Only)'!$D$1:$F$4,3,FALSE)))</f>
        <v/>
      </c>
      <c r="G120" s="9"/>
      <c r="H120" s="9"/>
      <c r="I120" s="10"/>
      <c r="J120" s="10"/>
      <c r="K120" s="10"/>
      <c r="L120" s="13">
        <f>SUM(Table19[[#This Row],[Base Wage per hour as of December 31st, 2024
 (before applying any grants/enhancements)]:[GOF (SWB) + Hourly Historical Funding (if applicable)]])</f>
        <v>0</v>
      </c>
      <c r="M120" s="7" t="str">
        <f>IF(ISERROR(VLOOKUP(D120,'Data Input (ROP Use Only)'!$D$1:$G$4,4,FALSE)),"",(VLOOKUP(D120,'Data Input (ROP Use Only)'!$D$1:$G$4,4,FALSE)))</f>
        <v/>
      </c>
      <c r="N120" s="5" t="str" cm="1">
        <f t="array" ref="N120">IFERROR((_xlfn.IFS(M120-L120&lt;=0,0,M120-L120&lt;=0,0,M120-L120&gt;=2,2,M120-L120&lt;3,M120-L120)),"")</f>
        <v/>
      </c>
      <c r="O120" s="5">
        <f>SUM(Table19[[#This Row],[Base Wage per hour as of December 31st, 2024
 (before applying any grants/enhancements)]:[GOF (SWB) + Hourly Historical Funding (if applicable)]],Table19[[#This Row],[Wage Enhancement (WEG) Eligibility Rate per hour]])</f>
        <v>0</v>
      </c>
      <c r="P120" s="5" t="str" cm="1">
        <f t="array" ref="P120">IFERROR((_xlfn.IFS(C120="NON-RECE",0,C120="Director-Approved",0,F120-O120&lt;=0,0,F120-O120&lt;=0,0,F120-O120&gt;=3,3,F120-O120&lt;3,F120-O120)),"")</f>
        <v/>
      </c>
      <c r="Q120" s="4" cm="1">
        <f t="array" ref="Q120">_xlfn.IFS(O120=0,0,O120&gt;=0,O120+P120)</f>
        <v>0</v>
      </c>
      <c r="R120" s="5" t="str">
        <f t="shared" si="1"/>
        <v/>
      </c>
      <c r="S120" s="4" cm="1">
        <f t="array" ref="S120">_xlfn.IFS(Q120=0,0,Q120&gt;=0,Q120+R120)</f>
        <v>0</v>
      </c>
      <c r="T12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0" s="5">
        <f>MAX(Table19[[#This Row],[Staff Hourly Wage as of December 31st, 2024
 (inclusive of all grants/enhancements, do NOT include top-up)]],Table19[[#This Row],[Base Wage + PE + Historical + GOF + HA + WEG + Wage increase + Wage floor ]])</f>
        <v>0</v>
      </c>
      <c r="V120" s="4">
        <f>Table19[[#This Row],[Final 2025 Hourly Wage
(Higher of column H '[2024 wage'] and column S '[2025 wage'])]]*Table19[[#This Row],[Estimated program hours worked from Jan 1st to Dec 31st 2025]]</f>
        <v>0</v>
      </c>
      <c r="X120" s="35" t="str">
        <f>Table19[[#This Row],[Wage Enhancement (WEG) Eligibility Rate per hour]]</f>
        <v/>
      </c>
      <c r="Y120" s="42">
        <f>Table19[[#This Row],[Hourly Pay Equity (PE) (if applicable)]]+Table19[[#This Row],[GOF (SWB) + Hourly Historical Funding (if applicable)]]</f>
        <v>0</v>
      </c>
      <c r="Z120" s="36">
        <f>IFERROR(Table19[[#This Row],[2025 Wage Increase Rate]]+Table19[[#This Row],[2025 Wage Floor Rate]]+Table19[[#This Row],[Wage Stability]],0)</f>
        <v>0</v>
      </c>
    </row>
    <row r="121" spans="1:26" outlineLevel="1" x14ac:dyDescent="0.55000000000000004">
      <c r="A121" s="11"/>
      <c r="B121" s="12"/>
      <c r="C121" s="12"/>
      <c r="D121" s="11"/>
      <c r="E121" s="32" t="str">
        <f>IF(ISERROR(VLOOKUP(D121,'Data Input (ROP Use Only)'!$D$1:$E$4,2,FALSE)),"",(VLOOKUP(D121,'Data Input (ROP Use Only)'!$D$1:$E$4,2,FALSE)))</f>
        <v/>
      </c>
      <c r="F121" s="32" t="str">
        <f>IF(ISERROR(VLOOKUP(D121,'Data Input (ROP Use Only)'!$D$1:$F$4,3,FALSE)),"",(VLOOKUP(D121,'Data Input (ROP Use Only)'!$D$1:$F$4,3,FALSE)))</f>
        <v/>
      </c>
      <c r="G121" s="9"/>
      <c r="H121" s="9"/>
      <c r="I121" s="10"/>
      <c r="J121" s="10"/>
      <c r="K121" s="10"/>
      <c r="L121" s="13">
        <f>SUM(Table19[[#This Row],[Base Wage per hour as of December 31st, 2024
 (before applying any grants/enhancements)]:[GOF (SWB) + Hourly Historical Funding (if applicable)]])</f>
        <v>0</v>
      </c>
      <c r="M121" s="7" t="str">
        <f>IF(ISERROR(VLOOKUP(D121,'Data Input (ROP Use Only)'!$D$1:$G$4,4,FALSE)),"",(VLOOKUP(D121,'Data Input (ROP Use Only)'!$D$1:$G$4,4,FALSE)))</f>
        <v/>
      </c>
      <c r="N121" s="5" t="str" cm="1">
        <f t="array" ref="N121">IFERROR((_xlfn.IFS(M121-L121&lt;=0,0,M121-L121&lt;=0,0,M121-L121&gt;=2,2,M121-L121&lt;3,M121-L121)),"")</f>
        <v/>
      </c>
      <c r="O121" s="5">
        <f>SUM(Table19[[#This Row],[Base Wage per hour as of December 31st, 2024
 (before applying any grants/enhancements)]:[GOF (SWB) + Hourly Historical Funding (if applicable)]],Table19[[#This Row],[Wage Enhancement (WEG) Eligibility Rate per hour]])</f>
        <v>0</v>
      </c>
      <c r="P121" s="5" t="str" cm="1">
        <f t="array" ref="P121">IFERROR((_xlfn.IFS(C121="NON-RECE",0,C121="Director-Approved",0,F121-O121&lt;=0,0,F121-O121&lt;=0,0,F121-O121&gt;=3,3,F121-O121&lt;3,F121-O121)),"")</f>
        <v/>
      </c>
      <c r="Q121" s="4" cm="1">
        <f t="array" ref="Q121">_xlfn.IFS(O121=0,0,O121&gt;=0,O121+P121)</f>
        <v>0</v>
      </c>
      <c r="R121" s="5" t="str">
        <f t="shared" si="1"/>
        <v/>
      </c>
      <c r="S121" s="4" cm="1">
        <f t="array" ref="S121">_xlfn.IFS(Q121=0,0,Q121&gt;=0,Q121+R121)</f>
        <v>0</v>
      </c>
      <c r="T12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1" s="5">
        <f>MAX(Table19[[#This Row],[Staff Hourly Wage as of December 31st, 2024
 (inclusive of all grants/enhancements, do NOT include top-up)]],Table19[[#This Row],[Base Wage + PE + Historical + GOF + HA + WEG + Wage increase + Wage floor ]])</f>
        <v>0</v>
      </c>
      <c r="V121" s="4">
        <f>Table19[[#This Row],[Final 2025 Hourly Wage
(Higher of column H '[2024 wage'] and column S '[2025 wage'])]]*Table19[[#This Row],[Estimated program hours worked from Jan 1st to Dec 31st 2025]]</f>
        <v>0</v>
      </c>
      <c r="X121" s="35" t="str">
        <f>Table19[[#This Row],[Wage Enhancement (WEG) Eligibility Rate per hour]]</f>
        <v/>
      </c>
      <c r="Y121" s="42">
        <f>Table19[[#This Row],[Hourly Pay Equity (PE) (if applicable)]]+Table19[[#This Row],[GOF (SWB) + Hourly Historical Funding (if applicable)]]</f>
        <v>0</v>
      </c>
      <c r="Z121" s="36">
        <f>IFERROR(Table19[[#This Row],[2025 Wage Increase Rate]]+Table19[[#This Row],[2025 Wage Floor Rate]]+Table19[[#This Row],[Wage Stability]],0)</f>
        <v>0</v>
      </c>
    </row>
    <row r="122" spans="1:26" outlineLevel="1" x14ac:dyDescent="0.55000000000000004">
      <c r="A122" s="11"/>
      <c r="B122" s="12"/>
      <c r="C122" s="12"/>
      <c r="D122" s="11"/>
      <c r="E122" s="32" t="str">
        <f>IF(ISERROR(VLOOKUP(D122,'Data Input (ROP Use Only)'!$D$1:$E$4,2,FALSE)),"",(VLOOKUP(D122,'Data Input (ROP Use Only)'!$D$1:$E$4,2,FALSE)))</f>
        <v/>
      </c>
      <c r="F122" s="32" t="str">
        <f>IF(ISERROR(VLOOKUP(D122,'Data Input (ROP Use Only)'!$D$1:$F$4,3,FALSE)),"",(VLOOKUP(D122,'Data Input (ROP Use Only)'!$D$1:$F$4,3,FALSE)))</f>
        <v/>
      </c>
      <c r="G122" s="9"/>
      <c r="H122" s="9"/>
      <c r="I122" s="10"/>
      <c r="J122" s="10"/>
      <c r="K122" s="10"/>
      <c r="L122" s="13">
        <f>SUM(Table19[[#This Row],[Base Wage per hour as of December 31st, 2024
 (before applying any grants/enhancements)]:[GOF (SWB) + Hourly Historical Funding (if applicable)]])</f>
        <v>0</v>
      </c>
      <c r="M122" s="7" t="str">
        <f>IF(ISERROR(VLOOKUP(D122,'Data Input (ROP Use Only)'!$D$1:$G$4,4,FALSE)),"",(VLOOKUP(D122,'Data Input (ROP Use Only)'!$D$1:$G$4,4,FALSE)))</f>
        <v/>
      </c>
      <c r="N122" s="5" t="str" cm="1">
        <f t="array" ref="N122">IFERROR((_xlfn.IFS(M122-L122&lt;=0,0,M122-L122&lt;=0,0,M122-L122&gt;=2,2,M122-L122&lt;3,M122-L122)),"")</f>
        <v/>
      </c>
      <c r="O122" s="5">
        <f>SUM(Table19[[#This Row],[Base Wage per hour as of December 31st, 2024
 (before applying any grants/enhancements)]:[GOF (SWB) + Hourly Historical Funding (if applicable)]],Table19[[#This Row],[Wage Enhancement (WEG) Eligibility Rate per hour]])</f>
        <v>0</v>
      </c>
      <c r="P122" s="5" t="str" cm="1">
        <f t="array" ref="P122">IFERROR((_xlfn.IFS(C122="NON-RECE",0,C122="Director-Approved",0,F122-O122&lt;=0,0,F122-O122&lt;=0,0,F122-O122&gt;=3,3,F122-O122&lt;3,F122-O122)),"")</f>
        <v/>
      </c>
      <c r="Q122" s="4" cm="1">
        <f t="array" ref="Q122">_xlfn.IFS(O122=0,0,O122&gt;=0,O122+P122)</f>
        <v>0</v>
      </c>
      <c r="R122" s="5" t="str">
        <f t="shared" si="1"/>
        <v/>
      </c>
      <c r="S122" s="4" cm="1">
        <f t="array" ref="S122">_xlfn.IFS(Q122=0,0,Q122&gt;=0,Q122+R122)</f>
        <v>0</v>
      </c>
      <c r="T12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2" s="5">
        <f>MAX(Table19[[#This Row],[Staff Hourly Wage as of December 31st, 2024
 (inclusive of all grants/enhancements, do NOT include top-up)]],Table19[[#This Row],[Base Wage + PE + Historical + GOF + HA + WEG + Wage increase + Wage floor ]])</f>
        <v>0</v>
      </c>
      <c r="V122" s="4">
        <f>Table19[[#This Row],[Final 2025 Hourly Wage
(Higher of column H '[2024 wage'] and column S '[2025 wage'])]]*Table19[[#This Row],[Estimated program hours worked from Jan 1st to Dec 31st 2025]]</f>
        <v>0</v>
      </c>
      <c r="X122" s="35" t="str">
        <f>Table19[[#This Row],[Wage Enhancement (WEG) Eligibility Rate per hour]]</f>
        <v/>
      </c>
      <c r="Y122" s="42">
        <f>Table19[[#This Row],[Hourly Pay Equity (PE) (if applicable)]]+Table19[[#This Row],[GOF (SWB) + Hourly Historical Funding (if applicable)]]</f>
        <v>0</v>
      </c>
      <c r="Z122" s="36">
        <f>IFERROR(Table19[[#This Row],[2025 Wage Increase Rate]]+Table19[[#This Row],[2025 Wage Floor Rate]]+Table19[[#This Row],[Wage Stability]],0)</f>
        <v>0</v>
      </c>
    </row>
    <row r="123" spans="1:26" outlineLevel="1" x14ac:dyDescent="0.55000000000000004">
      <c r="A123" s="11"/>
      <c r="B123" s="12"/>
      <c r="C123" s="12"/>
      <c r="D123" s="11"/>
      <c r="E123" s="32" t="str">
        <f>IF(ISERROR(VLOOKUP(D123,'Data Input (ROP Use Only)'!$D$1:$E$4,2,FALSE)),"",(VLOOKUP(D123,'Data Input (ROP Use Only)'!$D$1:$E$4,2,FALSE)))</f>
        <v/>
      </c>
      <c r="F123" s="32" t="str">
        <f>IF(ISERROR(VLOOKUP(D123,'Data Input (ROP Use Only)'!$D$1:$F$4,3,FALSE)),"",(VLOOKUP(D123,'Data Input (ROP Use Only)'!$D$1:$F$4,3,FALSE)))</f>
        <v/>
      </c>
      <c r="G123" s="9"/>
      <c r="H123" s="9"/>
      <c r="I123" s="10"/>
      <c r="J123" s="10"/>
      <c r="K123" s="10"/>
      <c r="L123" s="13">
        <f>SUM(Table19[[#This Row],[Base Wage per hour as of December 31st, 2024
 (before applying any grants/enhancements)]:[GOF (SWB) + Hourly Historical Funding (if applicable)]])</f>
        <v>0</v>
      </c>
      <c r="M123" s="7" t="str">
        <f>IF(ISERROR(VLOOKUP(D123,'Data Input (ROP Use Only)'!$D$1:$G$4,4,FALSE)),"",(VLOOKUP(D123,'Data Input (ROP Use Only)'!$D$1:$G$4,4,FALSE)))</f>
        <v/>
      </c>
      <c r="N123" s="5" t="str" cm="1">
        <f t="array" ref="N123">IFERROR((_xlfn.IFS(M123-L123&lt;=0,0,M123-L123&lt;=0,0,M123-L123&gt;=2,2,M123-L123&lt;3,M123-L123)),"")</f>
        <v/>
      </c>
      <c r="O123" s="5">
        <f>SUM(Table19[[#This Row],[Base Wage per hour as of December 31st, 2024
 (before applying any grants/enhancements)]:[GOF (SWB) + Hourly Historical Funding (if applicable)]],Table19[[#This Row],[Wage Enhancement (WEG) Eligibility Rate per hour]])</f>
        <v>0</v>
      </c>
      <c r="P123" s="5" t="str" cm="1">
        <f t="array" ref="P123">IFERROR((_xlfn.IFS(C123="NON-RECE",0,C123="Director-Approved",0,F123-O123&lt;=0,0,F123-O123&lt;=0,0,F123-O123&gt;=3,3,F123-O123&lt;3,F123-O123)),"")</f>
        <v/>
      </c>
      <c r="Q123" s="4" cm="1">
        <f t="array" ref="Q123">_xlfn.IFS(O123=0,0,O123&gt;=0,O123+P123)</f>
        <v>0</v>
      </c>
      <c r="R123" s="5" t="str">
        <f t="shared" si="1"/>
        <v/>
      </c>
      <c r="S123" s="4" cm="1">
        <f t="array" ref="S123">_xlfn.IFS(Q123=0,0,Q123&gt;=0,Q123+R123)</f>
        <v>0</v>
      </c>
      <c r="T12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3" s="5">
        <f>MAX(Table19[[#This Row],[Staff Hourly Wage as of December 31st, 2024
 (inclusive of all grants/enhancements, do NOT include top-up)]],Table19[[#This Row],[Base Wage + PE + Historical + GOF + HA + WEG + Wage increase + Wage floor ]])</f>
        <v>0</v>
      </c>
      <c r="V123" s="4">
        <f>Table19[[#This Row],[Final 2025 Hourly Wage
(Higher of column H '[2024 wage'] and column S '[2025 wage'])]]*Table19[[#This Row],[Estimated program hours worked from Jan 1st to Dec 31st 2025]]</f>
        <v>0</v>
      </c>
      <c r="X123" s="35" t="str">
        <f>Table19[[#This Row],[Wage Enhancement (WEG) Eligibility Rate per hour]]</f>
        <v/>
      </c>
      <c r="Y123" s="42">
        <f>Table19[[#This Row],[Hourly Pay Equity (PE) (if applicable)]]+Table19[[#This Row],[GOF (SWB) + Hourly Historical Funding (if applicable)]]</f>
        <v>0</v>
      </c>
      <c r="Z123" s="36">
        <f>IFERROR(Table19[[#This Row],[2025 Wage Increase Rate]]+Table19[[#This Row],[2025 Wage Floor Rate]]+Table19[[#This Row],[Wage Stability]],0)</f>
        <v>0</v>
      </c>
    </row>
    <row r="124" spans="1:26" outlineLevel="1" x14ac:dyDescent="0.55000000000000004">
      <c r="A124" s="11"/>
      <c r="B124" s="12"/>
      <c r="C124" s="12"/>
      <c r="D124" s="11"/>
      <c r="E124" s="32" t="str">
        <f>IF(ISERROR(VLOOKUP(D124,'Data Input (ROP Use Only)'!$D$1:$E$4,2,FALSE)),"",(VLOOKUP(D124,'Data Input (ROP Use Only)'!$D$1:$E$4,2,FALSE)))</f>
        <v/>
      </c>
      <c r="F124" s="32" t="str">
        <f>IF(ISERROR(VLOOKUP(D124,'Data Input (ROP Use Only)'!$D$1:$F$4,3,FALSE)),"",(VLOOKUP(D124,'Data Input (ROP Use Only)'!$D$1:$F$4,3,FALSE)))</f>
        <v/>
      </c>
      <c r="G124" s="9"/>
      <c r="H124" s="9"/>
      <c r="I124" s="10"/>
      <c r="J124" s="10"/>
      <c r="K124" s="10"/>
      <c r="L124" s="13">
        <f>SUM(Table19[[#This Row],[Base Wage per hour as of December 31st, 2024
 (before applying any grants/enhancements)]:[GOF (SWB) + Hourly Historical Funding (if applicable)]])</f>
        <v>0</v>
      </c>
      <c r="M124" s="7" t="str">
        <f>IF(ISERROR(VLOOKUP(D124,'Data Input (ROP Use Only)'!$D$1:$G$4,4,FALSE)),"",(VLOOKUP(D124,'Data Input (ROP Use Only)'!$D$1:$G$4,4,FALSE)))</f>
        <v/>
      </c>
      <c r="N124" s="5" t="str" cm="1">
        <f t="array" ref="N124">IFERROR((_xlfn.IFS(M124-L124&lt;=0,0,M124-L124&lt;=0,0,M124-L124&gt;=2,2,M124-L124&lt;3,M124-L124)),"")</f>
        <v/>
      </c>
      <c r="O124" s="5">
        <f>SUM(Table19[[#This Row],[Base Wage per hour as of December 31st, 2024
 (before applying any grants/enhancements)]:[GOF (SWB) + Hourly Historical Funding (if applicable)]],Table19[[#This Row],[Wage Enhancement (WEG) Eligibility Rate per hour]])</f>
        <v>0</v>
      </c>
      <c r="P124" s="5" t="str" cm="1">
        <f t="array" ref="P124">IFERROR((_xlfn.IFS(C124="NON-RECE",0,C124="Director-Approved",0,F124-O124&lt;=0,0,F124-O124&lt;=0,0,F124-O124&gt;=3,3,F124-O124&lt;3,F124-O124)),"")</f>
        <v/>
      </c>
      <c r="Q124" s="4" cm="1">
        <f t="array" ref="Q124">_xlfn.IFS(O124=0,0,O124&gt;=0,O124+P124)</f>
        <v>0</v>
      </c>
      <c r="R124" s="5" t="str">
        <f t="shared" si="1"/>
        <v/>
      </c>
      <c r="S124" s="4" cm="1">
        <f t="array" ref="S124">_xlfn.IFS(Q124=0,0,Q124&gt;=0,Q124+R124)</f>
        <v>0</v>
      </c>
      <c r="T12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4" s="5">
        <f>MAX(Table19[[#This Row],[Staff Hourly Wage as of December 31st, 2024
 (inclusive of all grants/enhancements, do NOT include top-up)]],Table19[[#This Row],[Base Wage + PE + Historical + GOF + HA + WEG + Wage increase + Wage floor ]])</f>
        <v>0</v>
      </c>
      <c r="V124" s="4">
        <f>Table19[[#This Row],[Final 2025 Hourly Wage
(Higher of column H '[2024 wage'] and column S '[2025 wage'])]]*Table19[[#This Row],[Estimated program hours worked from Jan 1st to Dec 31st 2025]]</f>
        <v>0</v>
      </c>
      <c r="X124" s="35" t="str">
        <f>Table19[[#This Row],[Wage Enhancement (WEG) Eligibility Rate per hour]]</f>
        <v/>
      </c>
      <c r="Y124" s="42">
        <f>Table19[[#This Row],[Hourly Pay Equity (PE) (if applicable)]]+Table19[[#This Row],[GOF (SWB) + Hourly Historical Funding (if applicable)]]</f>
        <v>0</v>
      </c>
      <c r="Z124" s="36">
        <f>IFERROR(Table19[[#This Row],[2025 Wage Increase Rate]]+Table19[[#This Row],[2025 Wage Floor Rate]]+Table19[[#This Row],[Wage Stability]],0)</f>
        <v>0</v>
      </c>
    </row>
    <row r="125" spans="1:26" outlineLevel="1" x14ac:dyDescent="0.55000000000000004">
      <c r="A125" s="11"/>
      <c r="B125" s="12"/>
      <c r="C125" s="12"/>
      <c r="D125" s="11"/>
      <c r="E125" s="32" t="str">
        <f>IF(ISERROR(VLOOKUP(D125,'Data Input (ROP Use Only)'!$D$1:$E$4,2,FALSE)),"",(VLOOKUP(D125,'Data Input (ROP Use Only)'!$D$1:$E$4,2,FALSE)))</f>
        <v/>
      </c>
      <c r="F125" s="32" t="str">
        <f>IF(ISERROR(VLOOKUP(D125,'Data Input (ROP Use Only)'!$D$1:$F$4,3,FALSE)),"",(VLOOKUP(D125,'Data Input (ROP Use Only)'!$D$1:$F$4,3,FALSE)))</f>
        <v/>
      </c>
      <c r="G125" s="9"/>
      <c r="H125" s="9"/>
      <c r="I125" s="10"/>
      <c r="J125" s="10"/>
      <c r="K125" s="10"/>
      <c r="L125" s="13">
        <f>SUM(Table19[[#This Row],[Base Wage per hour as of December 31st, 2024
 (before applying any grants/enhancements)]:[GOF (SWB) + Hourly Historical Funding (if applicable)]])</f>
        <v>0</v>
      </c>
      <c r="M125" s="7" t="str">
        <f>IF(ISERROR(VLOOKUP(D125,'Data Input (ROP Use Only)'!$D$1:$G$4,4,FALSE)),"",(VLOOKUP(D125,'Data Input (ROP Use Only)'!$D$1:$G$4,4,FALSE)))</f>
        <v/>
      </c>
      <c r="N125" s="5" t="str" cm="1">
        <f t="array" ref="N125">IFERROR((_xlfn.IFS(M125-L125&lt;=0,0,M125-L125&lt;=0,0,M125-L125&gt;=2,2,M125-L125&lt;3,M125-L125)),"")</f>
        <v/>
      </c>
      <c r="O125" s="5">
        <f>SUM(Table19[[#This Row],[Base Wage per hour as of December 31st, 2024
 (before applying any grants/enhancements)]:[GOF (SWB) + Hourly Historical Funding (if applicable)]],Table19[[#This Row],[Wage Enhancement (WEG) Eligibility Rate per hour]])</f>
        <v>0</v>
      </c>
      <c r="P125" s="5" t="str" cm="1">
        <f t="array" ref="P125">IFERROR((_xlfn.IFS(C125="NON-RECE",0,C125="Director-Approved",0,F125-O125&lt;=0,0,F125-O125&lt;=0,0,F125-O125&gt;=3,3,F125-O125&lt;3,F125-O125)),"")</f>
        <v/>
      </c>
      <c r="Q125" s="4" cm="1">
        <f t="array" ref="Q125">_xlfn.IFS(O125=0,0,O125&gt;=0,O125+P125)</f>
        <v>0</v>
      </c>
      <c r="R125" s="5" t="str">
        <f t="shared" si="1"/>
        <v/>
      </c>
      <c r="S125" s="4" cm="1">
        <f t="array" ref="S125">_xlfn.IFS(Q125=0,0,Q125&gt;=0,Q125+R125)</f>
        <v>0</v>
      </c>
      <c r="T12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5" s="5">
        <f>MAX(Table19[[#This Row],[Staff Hourly Wage as of December 31st, 2024
 (inclusive of all grants/enhancements, do NOT include top-up)]],Table19[[#This Row],[Base Wage + PE + Historical + GOF + HA + WEG + Wage increase + Wage floor ]])</f>
        <v>0</v>
      </c>
      <c r="V125" s="4">
        <f>Table19[[#This Row],[Final 2025 Hourly Wage
(Higher of column H '[2024 wage'] and column S '[2025 wage'])]]*Table19[[#This Row],[Estimated program hours worked from Jan 1st to Dec 31st 2025]]</f>
        <v>0</v>
      </c>
      <c r="X125" s="35" t="str">
        <f>Table19[[#This Row],[Wage Enhancement (WEG) Eligibility Rate per hour]]</f>
        <v/>
      </c>
      <c r="Y125" s="42">
        <f>Table19[[#This Row],[Hourly Pay Equity (PE) (if applicable)]]+Table19[[#This Row],[GOF (SWB) + Hourly Historical Funding (if applicable)]]</f>
        <v>0</v>
      </c>
      <c r="Z125" s="36">
        <f>IFERROR(Table19[[#This Row],[2025 Wage Increase Rate]]+Table19[[#This Row],[2025 Wage Floor Rate]]+Table19[[#This Row],[Wage Stability]],0)</f>
        <v>0</v>
      </c>
    </row>
    <row r="126" spans="1:26" outlineLevel="1" x14ac:dyDescent="0.55000000000000004">
      <c r="A126" s="11"/>
      <c r="B126" s="12"/>
      <c r="C126" s="12"/>
      <c r="D126" s="11"/>
      <c r="E126" s="32" t="str">
        <f>IF(ISERROR(VLOOKUP(D126,'Data Input (ROP Use Only)'!$D$1:$E$4,2,FALSE)),"",(VLOOKUP(D126,'Data Input (ROP Use Only)'!$D$1:$E$4,2,FALSE)))</f>
        <v/>
      </c>
      <c r="F126" s="32" t="str">
        <f>IF(ISERROR(VLOOKUP(D126,'Data Input (ROP Use Only)'!$D$1:$F$4,3,FALSE)),"",(VLOOKUP(D126,'Data Input (ROP Use Only)'!$D$1:$F$4,3,FALSE)))</f>
        <v/>
      </c>
      <c r="G126" s="9"/>
      <c r="H126" s="9"/>
      <c r="I126" s="10"/>
      <c r="J126" s="10"/>
      <c r="K126" s="10"/>
      <c r="L126" s="13">
        <f>SUM(Table19[[#This Row],[Base Wage per hour as of December 31st, 2024
 (before applying any grants/enhancements)]:[GOF (SWB) + Hourly Historical Funding (if applicable)]])</f>
        <v>0</v>
      </c>
      <c r="M126" s="7" t="str">
        <f>IF(ISERROR(VLOOKUP(D126,'Data Input (ROP Use Only)'!$D$1:$G$4,4,FALSE)),"",(VLOOKUP(D126,'Data Input (ROP Use Only)'!$D$1:$G$4,4,FALSE)))</f>
        <v/>
      </c>
      <c r="N126" s="5" t="str" cm="1">
        <f t="array" ref="N126">IFERROR((_xlfn.IFS(M126-L126&lt;=0,0,M126-L126&lt;=0,0,M126-L126&gt;=2,2,M126-L126&lt;3,M126-L126)),"")</f>
        <v/>
      </c>
      <c r="O126" s="5">
        <f>SUM(Table19[[#This Row],[Base Wage per hour as of December 31st, 2024
 (before applying any grants/enhancements)]:[GOF (SWB) + Hourly Historical Funding (if applicable)]],Table19[[#This Row],[Wage Enhancement (WEG) Eligibility Rate per hour]])</f>
        <v>0</v>
      </c>
      <c r="P126" s="5" t="str" cm="1">
        <f t="array" ref="P126">IFERROR((_xlfn.IFS(C126="NON-RECE",0,C126="Director-Approved",0,F126-O126&lt;=0,0,F126-O126&lt;=0,0,F126-O126&gt;=3,3,F126-O126&lt;3,F126-O126)),"")</f>
        <v/>
      </c>
      <c r="Q126" s="4" cm="1">
        <f t="array" ref="Q126">_xlfn.IFS(O126=0,0,O126&gt;=0,O126+P126)</f>
        <v>0</v>
      </c>
      <c r="R126" s="5" t="str">
        <f t="shared" si="1"/>
        <v/>
      </c>
      <c r="S126" s="4" cm="1">
        <f t="array" ref="S126">_xlfn.IFS(Q126=0,0,Q126&gt;=0,Q126+R126)</f>
        <v>0</v>
      </c>
      <c r="T12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6" s="5">
        <f>MAX(Table19[[#This Row],[Staff Hourly Wage as of December 31st, 2024
 (inclusive of all grants/enhancements, do NOT include top-up)]],Table19[[#This Row],[Base Wage + PE + Historical + GOF + HA + WEG + Wage increase + Wage floor ]])</f>
        <v>0</v>
      </c>
      <c r="V126" s="4">
        <f>Table19[[#This Row],[Final 2025 Hourly Wage
(Higher of column H '[2024 wage'] and column S '[2025 wage'])]]*Table19[[#This Row],[Estimated program hours worked from Jan 1st to Dec 31st 2025]]</f>
        <v>0</v>
      </c>
      <c r="X126" s="35" t="str">
        <f>Table19[[#This Row],[Wage Enhancement (WEG) Eligibility Rate per hour]]</f>
        <v/>
      </c>
      <c r="Y126" s="42">
        <f>Table19[[#This Row],[Hourly Pay Equity (PE) (if applicable)]]+Table19[[#This Row],[GOF (SWB) + Hourly Historical Funding (if applicable)]]</f>
        <v>0</v>
      </c>
      <c r="Z126" s="36">
        <f>IFERROR(Table19[[#This Row],[2025 Wage Increase Rate]]+Table19[[#This Row],[2025 Wage Floor Rate]]+Table19[[#This Row],[Wage Stability]],0)</f>
        <v>0</v>
      </c>
    </row>
    <row r="127" spans="1:26" outlineLevel="1" x14ac:dyDescent="0.55000000000000004">
      <c r="A127" s="11"/>
      <c r="B127" s="12"/>
      <c r="C127" s="12"/>
      <c r="D127" s="11"/>
      <c r="E127" s="32" t="str">
        <f>IF(ISERROR(VLOOKUP(D127,'Data Input (ROP Use Only)'!$D$1:$E$4,2,FALSE)),"",(VLOOKUP(D127,'Data Input (ROP Use Only)'!$D$1:$E$4,2,FALSE)))</f>
        <v/>
      </c>
      <c r="F127" s="32" t="str">
        <f>IF(ISERROR(VLOOKUP(D127,'Data Input (ROP Use Only)'!$D$1:$F$4,3,FALSE)),"",(VLOOKUP(D127,'Data Input (ROP Use Only)'!$D$1:$F$4,3,FALSE)))</f>
        <v/>
      </c>
      <c r="G127" s="9"/>
      <c r="H127" s="9"/>
      <c r="I127" s="10"/>
      <c r="J127" s="10"/>
      <c r="K127" s="10"/>
      <c r="L127" s="13">
        <f>SUM(Table19[[#This Row],[Base Wage per hour as of December 31st, 2024
 (before applying any grants/enhancements)]:[GOF (SWB) + Hourly Historical Funding (if applicable)]])</f>
        <v>0</v>
      </c>
      <c r="M127" s="7" t="str">
        <f>IF(ISERROR(VLOOKUP(D127,'Data Input (ROP Use Only)'!$D$1:$G$4,4,FALSE)),"",(VLOOKUP(D127,'Data Input (ROP Use Only)'!$D$1:$G$4,4,FALSE)))</f>
        <v/>
      </c>
      <c r="N127" s="5" t="str" cm="1">
        <f t="array" ref="N127">IFERROR((_xlfn.IFS(M127-L127&lt;=0,0,M127-L127&lt;=0,0,M127-L127&gt;=2,2,M127-L127&lt;3,M127-L127)),"")</f>
        <v/>
      </c>
      <c r="O127" s="5">
        <f>SUM(Table19[[#This Row],[Base Wage per hour as of December 31st, 2024
 (before applying any grants/enhancements)]:[GOF (SWB) + Hourly Historical Funding (if applicable)]],Table19[[#This Row],[Wage Enhancement (WEG) Eligibility Rate per hour]])</f>
        <v>0</v>
      </c>
      <c r="P127" s="5" t="str" cm="1">
        <f t="array" ref="P127">IFERROR((_xlfn.IFS(C127="NON-RECE",0,C127="Director-Approved",0,F127-O127&lt;=0,0,F127-O127&lt;=0,0,F127-O127&gt;=3,3,F127-O127&lt;3,F127-O127)),"")</f>
        <v/>
      </c>
      <c r="Q127" s="4" cm="1">
        <f t="array" ref="Q127">_xlfn.IFS(O127=0,0,O127&gt;=0,O127+P127)</f>
        <v>0</v>
      </c>
      <c r="R127" s="5" t="str">
        <f t="shared" si="1"/>
        <v/>
      </c>
      <c r="S127" s="4" cm="1">
        <f t="array" ref="S127">_xlfn.IFS(Q127=0,0,Q127&gt;=0,Q127+R127)</f>
        <v>0</v>
      </c>
      <c r="T12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7" s="5">
        <f>MAX(Table19[[#This Row],[Staff Hourly Wage as of December 31st, 2024
 (inclusive of all grants/enhancements, do NOT include top-up)]],Table19[[#This Row],[Base Wage + PE + Historical + GOF + HA + WEG + Wage increase + Wage floor ]])</f>
        <v>0</v>
      </c>
      <c r="V127" s="4">
        <f>Table19[[#This Row],[Final 2025 Hourly Wage
(Higher of column H '[2024 wage'] and column S '[2025 wage'])]]*Table19[[#This Row],[Estimated program hours worked from Jan 1st to Dec 31st 2025]]</f>
        <v>0</v>
      </c>
      <c r="X127" s="35" t="str">
        <f>Table19[[#This Row],[Wage Enhancement (WEG) Eligibility Rate per hour]]</f>
        <v/>
      </c>
      <c r="Y127" s="42">
        <f>Table19[[#This Row],[Hourly Pay Equity (PE) (if applicable)]]+Table19[[#This Row],[GOF (SWB) + Hourly Historical Funding (if applicable)]]</f>
        <v>0</v>
      </c>
      <c r="Z127" s="36">
        <f>IFERROR(Table19[[#This Row],[2025 Wage Increase Rate]]+Table19[[#This Row],[2025 Wage Floor Rate]]+Table19[[#This Row],[Wage Stability]],0)</f>
        <v>0</v>
      </c>
    </row>
    <row r="128" spans="1:26" outlineLevel="1" x14ac:dyDescent="0.55000000000000004">
      <c r="A128" s="11"/>
      <c r="B128" s="12"/>
      <c r="C128" s="12"/>
      <c r="D128" s="11"/>
      <c r="E128" s="32" t="str">
        <f>IF(ISERROR(VLOOKUP(D128,'Data Input (ROP Use Only)'!$D$1:$E$4,2,FALSE)),"",(VLOOKUP(D128,'Data Input (ROP Use Only)'!$D$1:$E$4,2,FALSE)))</f>
        <v/>
      </c>
      <c r="F128" s="32" t="str">
        <f>IF(ISERROR(VLOOKUP(D128,'Data Input (ROP Use Only)'!$D$1:$F$4,3,FALSE)),"",(VLOOKUP(D128,'Data Input (ROP Use Only)'!$D$1:$F$4,3,FALSE)))</f>
        <v/>
      </c>
      <c r="G128" s="9"/>
      <c r="H128" s="9"/>
      <c r="I128" s="10"/>
      <c r="J128" s="10"/>
      <c r="K128" s="10"/>
      <c r="L128" s="13">
        <f>SUM(Table19[[#This Row],[Base Wage per hour as of December 31st, 2024
 (before applying any grants/enhancements)]:[GOF (SWB) + Hourly Historical Funding (if applicable)]])</f>
        <v>0</v>
      </c>
      <c r="M128" s="7" t="str">
        <f>IF(ISERROR(VLOOKUP(D128,'Data Input (ROP Use Only)'!$D$1:$G$4,4,FALSE)),"",(VLOOKUP(D128,'Data Input (ROP Use Only)'!$D$1:$G$4,4,FALSE)))</f>
        <v/>
      </c>
      <c r="N128" s="5" t="str" cm="1">
        <f t="array" ref="N128">IFERROR((_xlfn.IFS(M128-L128&lt;=0,0,M128-L128&lt;=0,0,M128-L128&gt;=2,2,M128-L128&lt;3,M128-L128)),"")</f>
        <v/>
      </c>
      <c r="O128" s="5">
        <f>SUM(Table19[[#This Row],[Base Wage per hour as of December 31st, 2024
 (before applying any grants/enhancements)]:[GOF (SWB) + Hourly Historical Funding (if applicable)]],Table19[[#This Row],[Wage Enhancement (WEG) Eligibility Rate per hour]])</f>
        <v>0</v>
      </c>
      <c r="P128" s="5" t="str" cm="1">
        <f t="array" ref="P128">IFERROR((_xlfn.IFS(C128="NON-RECE",0,C128="Director-Approved",0,F128-O128&lt;=0,0,F128-O128&lt;=0,0,F128-O128&gt;=3,3,F128-O128&lt;3,F128-O128)),"")</f>
        <v/>
      </c>
      <c r="Q128" s="4" cm="1">
        <f t="array" ref="Q128">_xlfn.IFS(O128=0,0,O128&gt;=0,O128+P128)</f>
        <v>0</v>
      </c>
      <c r="R128" s="5" t="str">
        <f t="shared" si="1"/>
        <v/>
      </c>
      <c r="S128" s="4" cm="1">
        <f t="array" ref="S128">_xlfn.IFS(Q128=0,0,Q128&gt;=0,Q128+R128)</f>
        <v>0</v>
      </c>
      <c r="T12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8" s="5">
        <f>MAX(Table19[[#This Row],[Staff Hourly Wage as of December 31st, 2024
 (inclusive of all grants/enhancements, do NOT include top-up)]],Table19[[#This Row],[Base Wage + PE + Historical + GOF + HA + WEG + Wage increase + Wage floor ]])</f>
        <v>0</v>
      </c>
      <c r="V128" s="4">
        <f>Table19[[#This Row],[Final 2025 Hourly Wage
(Higher of column H '[2024 wage'] and column S '[2025 wage'])]]*Table19[[#This Row],[Estimated program hours worked from Jan 1st to Dec 31st 2025]]</f>
        <v>0</v>
      </c>
      <c r="X128" s="35" t="str">
        <f>Table19[[#This Row],[Wage Enhancement (WEG) Eligibility Rate per hour]]</f>
        <v/>
      </c>
      <c r="Y128" s="42">
        <f>Table19[[#This Row],[Hourly Pay Equity (PE) (if applicable)]]+Table19[[#This Row],[GOF (SWB) + Hourly Historical Funding (if applicable)]]</f>
        <v>0</v>
      </c>
      <c r="Z128" s="36">
        <f>IFERROR(Table19[[#This Row],[2025 Wage Increase Rate]]+Table19[[#This Row],[2025 Wage Floor Rate]]+Table19[[#This Row],[Wage Stability]],0)</f>
        <v>0</v>
      </c>
    </row>
    <row r="129" spans="1:26" outlineLevel="1" x14ac:dyDescent="0.55000000000000004">
      <c r="A129" s="11"/>
      <c r="B129" s="12"/>
      <c r="C129" s="12"/>
      <c r="D129" s="11"/>
      <c r="E129" s="32" t="str">
        <f>IF(ISERROR(VLOOKUP(D129,'Data Input (ROP Use Only)'!$D$1:$E$4,2,FALSE)),"",(VLOOKUP(D129,'Data Input (ROP Use Only)'!$D$1:$E$4,2,FALSE)))</f>
        <v/>
      </c>
      <c r="F129" s="32" t="str">
        <f>IF(ISERROR(VLOOKUP(D129,'Data Input (ROP Use Only)'!$D$1:$F$4,3,FALSE)),"",(VLOOKUP(D129,'Data Input (ROP Use Only)'!$D$1:$F$4,3,FALSE)))</f>
        <v/>
      </c>
      <c r="G129" s="9"/>
      <c r="H129" s="9"/>
      <c r="I129" s="10"/>
      <c r="J129" s="10"/>
      <c r="K129" s="10"/>
      <c r="L129" s="13">
        <f>SUM(Table19[[#This Row],[Base Wage per hour as of December 31st, 2024
 (before applying any grants/enhancements)]:[GOF (SWB) + Hourly Historical Funding (if applicable)]])</f>
        <v>0</v>
      </c>
      <c r="M129" s="7" t="str">
        <f>IF(ISERROR(VLOOKUP(D129,'Data Input (ROP Use Only)'!$D$1:$G$4,4,FALSE)),"",(VLOOKUP(D129,'Data Input (ROP Use Only)'!$D$1:$G$4,4,FALSE)))</f>
        <v/>
      </c>
      <c r="N129" s="5" t="str" cm="1">
        <f t="array" ref="N129">IFERROR((_xlfn.IFS(M129-L129&lt;=0,0,M129-L129&lt;=0,0,M129-L129&gt;=2,2,M129-L129&lt;3,M129-L129)),"")</f>
        <v/>
      </c>
      <c r="O129" s="5">
        <f>SUM(Table19[[#This Row],[Base Wage per hour as of December 31st, 2024
 (before applying any grants/enhancements)]:[GOF (SWB) + Hourly Historical Funding (if applicable)]],Table19[[#This Row],[Wage Enhancement (WEG) Eligibility Rate per hour]])</f>
        <v>0</v>
      </c>
      <c r="P129" s="5" t="str" cm="1">
        <f t="array" ref="P129">IFERROR((_xlfn.IFS(C129="NON-RECE",0,C129="Director-Approved",0,F129-O129&lt;=0,0,F129-O129&lt;=0,0,F129-O129&gt;=3,3,F129-O129&lt;3,F129-O129)),"")</f>
        <v/>
      </c>
      <c r="Q129" s="4" cm="1">
        <f t="array" ref="Q129">_xlfn.IFS(O129=0,0,O129&gt;=0,O129+P129)</f>
        <v>0</v>
      </c>
      <c r="R129" s="5" t="str">
        <f t="shared" si="1"/>
        <v/>
      </c>
      <c r="S129" s="4" cm="1">
        <f t="array" ref="S129">_xlfn.IFS(Q129=0,0,Q129&gt;=0,Q129+R129)</f>
        <v>0</v>
      </c>
      <c r="T12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29" s="5">
        <f>MAX(Table19[[#This Row],[Staff Hourly Wage as of December 31st, 2024
 (inclusive of all grants/enhancements, do NOT include top-up)]],Table19[[#This Row],[Base Wage + PE + Historical + GOF + HA + WEG + Wage increase + Wage floor ]])</f>
        <v>0</v>
      </c>
      <c r="V129" s="4">
        <f>Table19[[#This Row],[Final 2025 Hourly Wage
(Higher of column H '[2024 wage'] and column S '[2025 wage'])]]*Table19[[#This Row],[Estimated program hours worked from Jan 1st to Dec 31st 2025]]</f>
        <v>0</v>
      </c>
      <c r="X129" s="35" t="str">
        <f>Table19[[#This Row],[Wage Enhancement (WEG) Eligibility Rate per hour]]</f>
        <v/>
      </c>
      <c r="Y129" s="42">
        <f>Table19[[#This Row],[Hourly Pay Equity (PE) (if applicable)]]+Table19[[#This Row],[GOF (SWB) + Hourly Historical Funding (if applicable)]]</f>
        <v>0</v>
      </c>
      <c r="Z129" s="36">
        <f>IFERROR(Table19[[#This Row],[2025 Wage Increase Rate]]+Table19[[#This Row],[2025 Wage Floor Rate]]+Table19[[#This Row],[Wage Stability]],0)</f>
        <v>0</v>
      </c>
    </row>
    <row r="130" spans="1:26" outlineLevel="1" x14ac:dyDescent="0.55000000000000004">
      <c r="A130" s="11"/>
      <c r="B130" s="12"/>
      <c r="C130" s="12"/>
      <c r="D130" s="11"/>
      <c r="E130" s="32" t="str">
        <f>IF(ISERROR(VLOOKUP(D130,'Data Input (ROP Use Only)'!$D$1:$E$4,2,FALSE)),"",(VLOOKUP(D130,'Data Input (ROP Use Only)'!$D$1:$E$4,2,FALSE)))</f>
        <v/>
      </c>
      <c r="F130" s="32" t="str">
        <f>IF(ISERROR(VLOOKUP(D130,'Data Input (ROP Use Only)'!$D$1:$F$4,3,FALSE)),"",(VLOOKUP(D130,'Data Input (ROP Use Only)'!$D$1:$F$4,3,FALSE)))</f>
        <v/>
      </c>
      <c r="G130" s="9"/>
      <c r="H130" s="9"/>
      <c r="I130" s="10"/>
      <c r="J130" s="10"/>
      <c r="K130" s="10"/>
      <c r="L130" s="13">
        <f>SUM(Table19[[#This Row],[Base Wage per hour as of December 31st, 2024
 (before applying any grants/enhancements)]:[GOF (SWB) + Hourly Historical Funding (if applicable)]])</f>
        <v>0</v>
      </c>
      <c r="M130" s="7" t="str">
        <f>IF(ISERROR(VLOOKUP(D130,'Data Input (ROP Use Only)'!$D$1:$G$4,4,FALSE)),"",(VLOOKUP(D130,'Data Input (ROP Use Only)'!$D$1:$G$4,4,FALSE)))</f>
        <v/>
      </c>
      <c r="N130" s="5" t="str" cm="1">
        <f t="array" ref="N130">IFERROR((_xlfn.IFS(M130-L130&lt;=0,0,M130-L130&lt;=0,0,M130-L130&gt;=2,2,M130-L130&lt;3,M130-L130)),"")</f>
        <v/>
      </c>
      <c r="O130" s="5">
        <f>SUM(Table19[[#This Row],[Base Wage per hour as of December 31st, 2024
 (before applying any grants/enhancements)]:[GOF (SWB) + Hourly Historical Funding (if applicable)]],Table19[[#This Row],[Wage Enhancement (WEG) Eligibility Rate per hour]])</f>
        <v>0</v>
      </c>
      <c r="P130" s="5" t="str" cm="1">
        <f t="array" ref="P130">IFERROR((_xlfn.IFS(C130="NON-RECE",0,C130="Director-Approved",0,F130-O130&lt;=0,0,F130-O130&lt;=0,0,F130-O130&gt;=3,3,F130-O130&lt;3,F130-O130)),"")</f>
        <v/>
      </c>
      <c r="Q130" s="4" cm="1">
        <f t="array" ref="Q130">_xlfn.IFS(O130=0,0,O130&gt;=0,O130+P130)</f>
        <v>0</v>
      </c>
      <c r="R130" s="5" t="str">
        <f t="shared" si="1"/>
        <v/>
      </c>
      <c r="S130" s="4" cm="1">
        <f t="array" ref="S130">_xlfn.IFS(Q130=0,0,Q130&gt;=0,Q130+R130)</f>
        <v>0</v>
      </c>
      <c r="T13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0" s="5">
        <f>MAX(Table19[[#This Row],[Staff Hourly Wage as of December 31st, 2024
 (inclusive of all grants/enhancements, do NOT include top-up)]],Table19[[#This Row],[Base Wage + PE + Historical + GOF + HA + WEG + Wage increase + Wage floor ]])</f>
        <v>0</v>
      </c>
      <c r="V130" s="4">
        <f>Table19[[#This Row],[Final 2025 Hourly Wage
(Higher of column H '[2024 wage'] and column S '[2025 wage'])]]*Table19[[#This Row],[Estimated program hours worked from Jan 1st to Dec 31st 2025]]</f>
        <v>0</v>
      </c>
      <c r="X130" s="35" t="str">
        <f>Table19[[#This Row],[Wage Enhancement (WEG) Eligibility Rate per hour]]</f>
        <v/>
      </c>
      <c r="Y130" s="42">
        <f>Table19[[#This Row],[Hourly Pay Equity (PE) (if applicable)]]+Table19[[#This Row],[GOF (SWB) + Hourly Historical Funding (if applicable)]]</f>
        <v>0</v>
      </c>
      <c r="Z130" s="36">
        <f>IFERROR(Table19[[#This Row],[2025 Wage Increase Rate]]+Table19[[#This Row],[2025 Wage Floor Rate]]+Table19[[#This Row],[Wage Stability]],0)</f>
        <v>0</v>
      </c>
    </row>
    <row r="131" spans="1:26" outlineLevel="1" x14ac:dyDescent="0.55000000000000004">
      <c r="A131" s="11"/>
      <c r="B131" s="12"/>
      <c r="C131" s="12"/>
      <c r="D131" s="11"/>
      <c r="E131" s="32" t="str">
        <f>IF(ISERROR(VLOOKUP(D131,'Data Input (ROP Use Only)'!$D$1:$E$4,2,FALSE)),"",(VLOOKUP(D131,'Data Input (ROP Use Only)'!$D$1:$E$4,2,FALSE)))</f>
        <v/>
      </c>
      <c r="F131" s="32" t="str">
        <f>IF(ISERROR(VLOOKUP(D131,'Data Input (ROP Use Only)'!$D$1:$F$4,3,FALSE)),"",(VLOOKUP(D131,'Data Input (ROP Use Only)'!$D$1:$F$4,3,FALSE)))</f>
        <v/>
      </c>
      <c r="G131" s="9"/>
      <c r="H131" s="9"/>
      <c r="I131" s="10"/>
      <c r="J131" s="10"/>
      <c r="K131" s="10"/>
      <c r="L131" s="13">
        <f>SUM(Table19[[#This Row],[Base Wage per hour as of December 31st, 2024
 (before applying any grants/enhancements)]:[GOF (SWB) + Hourly Historical Funding (if applicable)]])</f>
        <v>0</v>
      </c>
      <c r="M131" s="7" t="str">
        <f>IF(ISERROR(VLOOKUP(D131,'Data Input (ROP Use Only)'!$D$1:$G$4,4,FALSE)),"",(VLOOKUP(D131,'Data Input (ROP Use Only)'!$D$1:$G$4,4,FALSE)))</f>
        <v/>
      </c>
      <c r="N131" s="5" t="str" cm="1">
        <f t="array" ref="N131">IFERROR((_xlfn.IFS(M131-L131&lt;=0,0,M131-L131&lt;=0,0,M131-L131&gt;=2,2,M131-L131&lt;3,M131-L131)),"")</f>
        <v/>
      </c>
      <c r="O131" s="5">
        <f>SUM(Table19[[#This Row],[Base Wage per hour as of December 31st, 2024
 (before applying any grants/enhancements)]:[GOF (SWB) + Hourly Historical Funding (if applicable)]],Table19[[#This Row],[Wage Enhancement (WEG) Eligibility Rate per hour]])</f>
        <v>0</v>
      </c>
      <c r="P131" s="5" t="str" cm="1">
        <f t="array" ref="P131">IFERROR((_xlfn.IFS(C131="NON-RECE",0,C131="Director-Approved",0,F131-O131&lt;=0,0,F131-O131&lt;=0,0,F131-O131&gt;=3,3,F131-O131&lt;3,F131-O131)),"")</f>
        <v/>
      </c>
      <c r="Q131" s="4" cm="1">
        <f t="array" ref="Q131">_xlfn.IFS(O131=0,0,O131&gt;=0,O131+P131)</f>
        <v>0</v>
      </c>
      <c r="R131" s="5" t="str">
        <f t="shared" si="1"/>
        <v/>
      </c>
      <c r="S131" s="4" cm="1">
        <f t="array" ref="S131">_xlfn.IFS(Q131=0,0,Q131&gt;=0,Q131+R131)</f>
        <v>0</v>
      </c>
      <c r="T13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1" s="5">
        <f>MAX(Table19[[#This Row],[Staff Hourly Wage as of December 31st, 2024
 (inclusive of all grants/enhancements, do NOT include top-up)]],Table19[[#This Row],[Base Wage + PE + Historical + GOF + HA + WEG + Wage increase + Wage floor ]])</f>
        <v>0</v>
      </c>
      <c r="V131" s="4">
        <f>Table19[[#This Row],[Final 2025 Hourly Wage
(Higher of column H '[2024 wage'] and column S '[2025 wage'])]]*Table19[[#This Row],[Estimated program hours worked from Jan 1st to Dec 31st 2025]]</f>
        <v>0</v>
      </c>
      <c r="X131" s="35" t="str">
        <f>Table19[[#This Row],[Wage Enhancement (WEG) Eligibility Rate per hour]]</f>
        <v/>
      </c>
      <c r="Y131" s="42">
        <f>Table19[[#This Row],[Hourly Pay Equity (PE) (if applicable)]]+Table19[[#This Row],[GOF (SWB) + Hourly Historical Funding (if applicable)]]</f>
        <v>0</v>
      </c>
      <c r="Z131" s="36">
        <f>IFERROR(Table19[[#This Row],[2025 Wage Increase Rate]]+Table19[[#This Row],[2025 Wage Floor Rate]]+Table19[[#This Row],[Wage Stability]],0)</f>
        <v>0</v>
      </c>
    </row>
    <row r="132" spans="1:26" outlineLevel="1" x14ac:dyDescent="0.55000000000000004">
      <c r="A132" s="11"/>
      <c r="B132" s="12"/>
      <c r="C132" s="12"/>
      <c r="D132" s="11"/>
      <c r="E132" s="32" t="str">
        <f>IF(ISERROR(VLOOKUP(D132,'Data Input (ROP Use Only)'!$D$1:$E$4,2,FALSE)),"",(VLOOKUP(D132,'Data Input (ROP Use Only)'!$D$1:$E$4,2,FALSE)))</f>
        <v/>
      </c>
      <c r="F132" s="32" t="str">
        <f>IF(ISERROR(VLOOKUP(D132,'Data Input (ROP Use Only)'!$D$1:$F$4,3,FALSE)),"",(VLOOKUP(D132,'Data Input (ROP Use Only)'!$D$1:$F$4,3,FALSE)))</f>
        <v/>
      </c>
      <c r="G132" s="9"/>
      <c r="H132" s="9"/>
      <c r="I132" s="10"/>
      <c r="J132" s="10"/>
      <c r="K132" s="10"/>
      <c r="L132" s="13">
        <f>SUM(Table19[[#This Row],[Base Wage per hour as of December 31st, 2024
 (before applying any grants/enhancements)]:[GOF (SWB) + Hourly Historical Funding (if applicable)]])</f>
        <v>0</v>
      </c>
      <c r="M132" s="7" t="str">
        <f>IF(ISERROR(VLOOKUP(D132,'Data Input (ROP Use Only)'!$D$1:$G$4,4,FALSE)),"",(VLOOKUP(D132,'Data Input (ROP Use Only)'!$D$1:$G$4,4,FALSE)))</f>
        <v/>
      </c>
      <c r="N132" s="5" t="str" cm="1">
        <f t="array" ref="N132">IFERROR((_xlfn.IFS(M132-L132&lt;=0,0,M132-L132&lt;=0,0,M132-L132&gt;=2,2,M132-L132&lt;3,M132-L132)),"")</f>
        <v/>
      </c>
      <c r="O132" s="5">
        <f>SUM(Table19[[#This Row],[Base Wage per hour as of December 31st, 2024
 (before applying any grants/enhancements)]:[GOF (SWB) + Hourly Historical Funding (if applicable)]],Table19[[#This Row],[Wage Enhancement (WEG) Eligibility Rate per hour]])</f>
        <v>0</v>
      </c>
      <c r="P132" s="5" t="str" cm="1">
        <f t="array" ref="P132">IFERROR((_xlfn.IFS(C132="NON-RECE",0,C132="Director-Approved",0,F132-O132&lt;=0,0,F132-O132&lt;=0,0,F132-O132&gt;=3,3,F132-O132&lt;3,F132-O132)),"")</f>
        <v/>
      </c>
      <c r="Q132" s="4" cm="1">
        <f t="array" ref="Q132">_xlfn.IFS(O132=0,0,O132&gt;=0,O132+P132)</f>
        <v>0</v>
      </c>
      <c r="R132" s="5" t="str">
        <f t="shared" si="1"/>
        <v/>
      </c>
      <c r="S132" s="4" cm="1">
        <f t="array" ref="S132">_xlfn.IFS(Q132=0,0,Q132&gt;=0,Q132+R132)</f>
        <v>0</v>
      </c>
      <c r="T13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2" s="5">
        <f>MAX(Table19[[#This Row],[Staff Hourly Wage as of December 31st, 2024
 (inclusive of all grants/enhancements, do NOT include top-up)]],Table19[[#This Row],[Base Wage + PE + Historical + GOF + HA + WEG + Wage increase + Wage floor ]])</f>
        <v>0</v>
      </c>
      <c r="V132" s="4">
        <f>Table19[[#This Row],[Final 2025 Hourly Wage
(Higher of column H '[2024 wage'] and column S '[2025 wage'])]]*Table19[[#This Row],[Estimated program hours worked from Jan 1st to Dec 31st 2025]]</f>
        <v>0</v>
      </c>
      <c r="X132" s="35" t="str">
        <f>Table19[[#This Row],[Wage Enhancement (WEG) Eligibility Rate per hour]]</f>
        <v/>
      </c>
      <c r="Y132" s="42">
        <f>Table19[[#This Row],[Hourly Pay Equity (PE) (if applicable)]]+Table19[[#This Row],[GOF (SWB) + Hourly Historical Funding (if applicable)]]</f>
        <v>0</v>
      </c>
      <c r="Z132" s="36">
        <f>IFERROR(Table19[[#This Row],[2025 Wage Increase Rate]]+Table19[[#This Row],[2025 Wage Floor Rate]]+Table19[[#This Row],[Wage Stability]],0)</f>
        <v>0</v>
      </c>
    </row>
    <row r="133" spans="1:26" outlineLevel="1" x14ac:dyDescent="0.55000000000000004">
      <c r="A133" s="11"/>
      <c r="B133" s="12"/>
      <c r="C133" s="12"/>
      <c r="D133" s="11"/>
      <c r="E133" s="32" t="str">
        <f>IF(ISERROR(VLOOKUP(D133,'Data Input (ROP Use Only)'!$D$1:$E$4,2,FALSE)),"",(VLOOKUP(D133,'Data Input (ROP Use Only)'!$D$1:$E$4,2,FALSE)))</f>
        <v/>
      </c>
      <c r="F133" s="32" t="str">
        <f>IF(ISERROR(VLOOKUP(D133,'Data Input (ROP Use Only)'!$D$1:$F$4,3,FALSE)),"",(VLOOKUP(D133,'Data Input (ROP Use Only)'!$D$1:$F$4,3,FALSE)))</f>
        <v/>
      </c>
      <c r="G133" s="9"/>
      <c r="H133" s="9"/>
      <c r="I133" s="10"/>
      <c r="J133" s="10"/>
      <c r="K133" s="10"/>
      <c r="L133" s="13">
        <f>SUM(Table19[[#This Row],[Base Wage per hour as of December 31st, 2024
 (before applying any grants/enhancements)]:[GOF (SWB) + Hourly Historical Funding (if applicable)]])</f>
        <v>0</v>
      </c>
      <c r="M133" s="7" t="str">
        <f>IF(ISERROR(VLOOKUP(D133,'Data Input (ROP Use Only)'!$D$1:$G$4,4,FALSE)),"",(VLOOKUP(D133,'Data Input (ROP Use Only)'!$D$1:$G$4,4,FALSE)))</f>
        <v/>
      </c>
      <c r="N133" s="5" t="str" cm="1">
        <f t="array" ref="N133">IFERROR((_xlfn.IFS(M133-L133&lt;=0,0,M133-L133&lt;=0,0,M133-L133&gt;=2,2,M133-L133&lt;3,M133-L133)),"")</f>
        <v/>
      </c>
      <c r="O133" s="5">
        <f>SUM(Table19[[#This Row],[Base Wage per hour as of December 31st, 2024
 (before applying any grants/enhancements)]:[GOF (SWB) + Hourly Historical Funding (if applicable)]],Table19[[#This Row],[Wage Enhancement (WEG) Eligibility Rate per hour]])</f>
        <v>0</v>
      </c>
      <c r="P133" s="5" t="str" cm="1">
        <f t="array" ref="P133">IFERROR((_xlfn.IFS(C133="NON-RECE",0,C133="Director-Approved",0,F133-O133&lt;=0,0,F133-O133&lt;=0,0,F133-O133&gt;=3,3,F133-O133&lt;3,F133-O133)),"")</f>
        <v/>
      </c>
      <c r="Q133" s="4" cm="1">
        <f t="array" ref="Q133">_xlfn.IFS(O133=0,0,O133&gt;=0,O133+P133)</f>
        <v>0</v>
      </c>
      <c r="R133" s="5" t="str">
        <f t="shared" si="1"/>
        <v/>
      </c>
      <c r="S133" s="4" cm="1">
        <f t="array" ref="S133">_xlfn.IFS(Q133=0,0,Q133&gt;=0,Q133+R133)</f>
        <v>0</v>
      </c>
      <c r="T13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3" s="5">
        <f>MAX(Table19[[#This Row],[Staff Hourly Wage as of December 31st, 2024
 (inclusive of all grants/enhancements, do NOT include top-up)]],Table19[[#This Row],[Base Wage + PE + Historical + GOF + HA + WEG + Wage increase + Wage floor ]])</f>
        <v>0</v>
      </c>
      <c r="V133" s="4">
        <f>Table19[[#This Row],[Final 2025 Hourly Wage
(Higher of column H '[2024 wage'] and column S '[2025 wage'])]]*Table19[[#This Row],[Estimated program hours worked from Jan 1st to Dec 31st 2025]]</f>
        <v>0</v>
      </c>
      <c r="X133" s="35" t="str">
        <f>Table19[[#This Row],[Wage Enhancement (WEG) Eligibility Rate per hour]]</f>
        <v/>
      </c>
      <c r="Y133" s="42">
        <f>Table19[[#This Row],[Hourly Pay Equity (PE) (if applicable)]]+Table19[[#This Row],[GOF (SWB) + Hourly Historical Funding (if applicable)]]</f>
        <v>0</v>
      </c>
      <c r="Z133" s="36">
        <f>IFERROR(Table19[[#This Row],[2025 Wage Increase Rate]]+Table19[[#This Row],[2025 Wage Floor Rate]]+Table19[[#This Row],[Wage Stability]],0)</f>
        <v>0</v>
      </c>
    </row>
    <row r="134" spans="1:26" outlineLevel="1" x14ac:dyDescent="0.55000000000000004">
      <c r="A134" s="11"/>
      <c r="B134" s="12"/>
      <c r="C134" s="12"/>
      <c r="D134" s="11"/>
      <c r="E134" s="32" t="str">
        <f>IF(ISERROR(VLOOKUP(D134,'Data Input (ROP Use Only)'!$D$1:$E$4,2,FALSE)),"",(VLOOKUP(D134,'Data Input (ROP Use Only)'!$D$1:$E$4,2,FALSE)))</f>
        <v/>
      </c>
      <c r="F134" s="32" t="str">
        <f>IF(ISERROR(VLOOKUP(D134,'Data Input (ROP Use Only)'!$D$1:$F$4,3,FALSE)),"",(VLOOKUP(D134,'Data Input (ROP Use Only)'!$D$1:$F$4,3,FALSE)))</f>
        <v/>
      </c>
      <c r="G134" s="9"/>
      <c r="H134" s="9"/>
      <c r="I134" s="10"/>
      <c r="J134" s="10"/>
      <c r="K134" s="10"/>
      <c r="L134" s="13">
        <f>SUM(Table19[[#This Row],[Base Wage per hour as of December 31st, 2024
 (before applying any grants/enhancements)]:[GOF (SWB) + Hourly Historical Funding (if applicable)]])</f>
        <v>0</v>
      </c>
      <c r="M134" s="7" t="str">
        <f>IF(ISERROR(VLOOKUP(D134,'Data Input (ROP Use Only)'!$D$1:$G$4,4,FALSE)),"",(VLOOKUP(D134,'Data Input (ROP Use Only)'!$D$1:$G$4,4,FALSE)))</f>
        <v/>
      </c>
      <c r="N134" s="5" t="str" cm="1">
        <f t="array" ref="N134">IFERROR((_xlfn.IFS(M134-L134&lt;=0,0,M134-L134&lt;=0,0,M134-L134&gt;=2,2,M134-L134&lt;3,M134-L134)),"")</f>
        <v/>
      </c>
      <c r="O134" s="5">
        <f>SUM(Table19[[#This Row],[Base Wage per hour as of December 31st, 2024
 (before applying any grants/enhancements)]:[GOF (SWB) + Hourly Historical Funding (if applicable)]],Table19[[#This Row],[Wage Enhancement (WEG) Eligibility Rate per hour]])</f>
        <v>0</v>
      </c>
      <c r="P134" s="5" t="str" cm="1">
        <f t="array" ref="P134">IFERROR((_xlfn.IFS(C134="NON-RECE",0,C134="Director-Approved",0,F134-O134&lt;=0,0,F134-O134&lt;=0,0,F134-O134&gt;=3,3,F134-O134&lt;3,F134-O134)),"")</f>
        <v/>
      </c>
      <c r="Q134" s="4" cm="1">
        <f t="array" ref="Q134">_xlfn.IFS(O134=0,0,O134&gt;=0,O134+P134)</f>
        <v>0</v>
      </c>
      <c r="R134" s="5" t="str">
        <f t="shared" si="1"/>
        <v/>
      </c>
      <c r="S134" s="4" cm="1">
        <f t="array" ref="S134">_xlfn.IFS(Q134=0,0,Q134&gt;=0,Q134+R134)</f>
        <v>0</v>
      </c>
      <c r="T13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4" s="5">
        <f>MAX(Table19[[#This Row],[Staff Hourly Wage as of December 31st, 2024
 (inclusive of all grants/enhancements, do NOT include top-up)]],Table19[[#This Row],[Base Wage + PE + Historical + GOF + HA + WEG + Wage increase + Wage floor ]])</f>
        <v>0</v>
      </c>
      <c r="V134" s="4">
        <f>Table19[[#This Row],[Final 2025 Hourly Wage
(Higher of column H '[2024 wage'] and column S '[2025 wage'])]]*Table19[[#This Row],[Estimated program hours worked from Jan 1st to Dec 31st 2025]]</f>
        <v>0</v>
      </c>
      <c r="X134" s="35" t="str">
        <f>Table19[[#This Row],[Wage Enhancement (WEG) Eligibility Rate per hour]]</f>
        <v/>
      </c>
      <c r="Y134" s="42">
        <f>Table19[[#This Row],[Hourly Pay Equity (PE) (if applicable)]]+Table19[[#This Row],[GOF (SWB) + Hourly Historical Funding (if applicable)]]</f>
        <v>0</v>
      </c>
      <c r="Z134" s="36">
        <f>IFERROR(Table19[[#This Row],[2025 Wage Increase Rate]]+Table19[[#This Row],[2025 Wage Floor Rate]]+Table19[[#This Row],[Wage Stability]],0)</f>
        <v>0</v>
      </c>
    </row>
    <row r="135" spans="1:26" outlineLevel="1" x14ac:dyDescent="0.55000000000000004">
      <c r="A135" s="11"/>
      <c r="B135" s="12"/>
      <c r="C135" s="12"/>
      <c r="D135" s="11"/>
      <c r="E135" s="32" t="str">
        <f>IF(ISERROR(VLOOKUP(D135,'Data Input (ROP Use Only)'!$D$1:$E$4,2,FALSE)),"",(VLOOKUP(D135,'Data Input (ROP Use Only)'!$D$1:$E$4,2,FALSE)))</f>
        <v/>
      </c>
      <c r="F135" s="32" t="str">
        <f>IF(ISERROR(VLOOKUP(D135,'Data Input (ROP Use Only)'!$D$1:$F$4,3,FALSE)),"",(VLOOKUP(D135,'Data Input (ROP Use Only)'!$D$1:$F$4,3,FALSE)))</f>
        <v/>
      </c>
      <c r="G135" s="9"/>
      <c r="H135" s="9"/>
      <c r="I135" s="10"/>
      <c r="J135" s="10"/>
      <c r="K135" s="10"/>
      <c r="L135" s="13">
        <f>SUM(Table19[[#This Row],[Base Wage per hour as of December 31st, 2024
 (before applying any grants/enhancements)]:[GOF (SWB) + Hourly Historical Funding (if applicable)]])</f>
        <v>0</v>
      </c>
      <c r="M135" s="7" t="str">
        <f>IF(ISERROR(VLOOKUP(D135,'Data Input (ROP Use Only)'!$D$1:$G$4,4,FALSE)),"",(VLOOKUP(D135,'Data Input (ROP Use Only)'!$D$1:$G$4,4,FALSE)))</f>
        <v/>
      </c>
      <c r="N135" s="5" t="str" cm="1">
        <f t="array" ref="N135">IFERROR((_xlfn.IFS(M135-L135&lt;=0,0,M135-L135&lt;=0,0,M135-L135&gt;=2,2,M135-L135&lt;3,M135-L135)),"")</f>
        <v/>
      </c>
      <c r="O135" s="5">
        <f>SUM(Table19[[#This Row],[Base Wage per hour as of December 31st, 2024
 (before applying any grants/enhancements)]:[GOF (SWB) + Hourly Historical Funding (if applicable)]],Table19[[#This Row],[Wage Enhancement (WEG) Eligibility Rate per hour]])</f>
        <v>0</v>
      </c>
      <c r="P135" s="5" t="str" cm="1">
        <f t="array" ref="P135">IFERROR((_xlfn.IFS(C135="NON-RECE",0,C135="Director-Approved",0,F135-O135&lt;=0,0,F135-O135&lt;=0,0,F135-O135&gt;=3,3,F135-O135&lt;3,F135-O135)),"")</f>
        <v/>
      </c>
      <c r="Q135" s="4" cm="1">
        <f t="array" ref="Q135">_xlfn.IFS(O135=0,0,O135&gt;=0,O135+P135)</f>
        <v>0</v>
      </c>
      <c r="R135" s="5" t="str">
        <f t="shared" si="1"/>
        <v/>
      </c>
      <c r="S135" s="4" cm="1">
        <f t="array" ref="S135">_xlfn.IFS(Q135=0,0,Q135&gt;=0,Q135+R135)</f>
        <v>0</v>
      </c>
      <c r="T13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5" s="5">
        <f>MAX(Table19[[#This Row],[Staff Hourly Wage as of December 31st, 2024
 (inclusive of all grants/enhancements, do NOT include top-up)]],Table19[[#This Row],[Base Wage + PE + Historical + GOF + HA + WEG + Wage increase + Wage floor ]])</f>
        <v>0</v>
      </c>
      <c r="V135" s="4">
        <f>Table19[[#This Row],[Final 2025 Hourly Wage
(Higher of column H '[2024 wage'] and column S '[2025 wage'])]]*Table19[[#This Row],[Estimated program hours worked from Jan 1st to Dec 31st 2025]]</f>
        <v>0</v>
      </c>
      <c r="X135" s="35" t="str">
        <f>Table19[[#This Row],[Wage Enhancement (WEG) Eligibility Rate per hour]]</f>
        <v/>
      </c>
      <c r="Y135" s="42">
        <f>Table19[[#This Row],[Hourly Pay Equity (PE) (if applicable)]]+Table19[[#This Row],[GOF (SWB) + Hourly Historical Funding (if applicable)]]</f>
        <v>0</v>
      </c>
      <c r="Z135" s="36">
        <f>IFERROR(Table19[[#This Row],[2025 Wage Increase Rate]]+Table19[[#This Row],[2025 Wage Floor Rate]]+Table19[[#This Row],[Wage Stability]],0)</f>
        <v>0</v>
      </c>
    </row>
    <row r="136" spans="1:26" outlineLevel="1" x14ac:dyDescent="0.55000000000000004">
      <c r="A136" s="11"/>
      <c r="B136" s="12"/>
      <c r="C136" s="12"/>
      <c r="D136" s="11"/>
      <c r="E136" s="32" t="str">
        <f>IF(ISERROR(VLOOKUP(D136,'Data Input (ROP Use Only)'!$D$1:$E$4,2,FALSE)),"",(VLOOKUP(D136,'Data Input (ROP Use Only)'!$D$1:$E$4,2,FALSE)))</f>
        <v/>
      </c>
      <c r="F136" s="32" t="str">
        <f>IF(ISERROR(VLOOKUP(D136,'Data Input (ROP Use Only)'!$D$1:$F$4,3,FALSE)),"",(VLOOKUP(D136,'Data Input (ROP Use Only)'!$D$1:$F$4,3,FALSE)))</f>
        <v/>
      </c>
      <c r="G136" s="9"/>
      <c r="H136" s="9"/>
      <c r="I136" s="10"/>
      <c r="J136" s="10"/>
      <c r="K136" s="10"/>
      <c r="L136" s="13">
        <f>SUM(Table19[[#This Row],[Base Wage per hour as of December 31st, 2024
 (before applying any grants/enhancements)]:[GOF (SWB) + Hourly Historical Funding (if applicable)]])</f>
        <v>0</v>
      </c>
      <c r="M136" s="7" t="str">
        <f>IF(ISERROR(VLOOKUP(D136,'Data Input (ROP Use Only)'!$D$1:$G$4,4,FALSE)),"",(VLOOKUP(D136,'Data Input (ROP Use Only)'!$D$1:$G$4,4,FALSE)))</f>
        <v/>
      </c>
      <c r="N136" s="5" t="str" cm="1">
        <f t="array" ref="N136">IFERROR((_xlfn.IFS(M136-L136&lt;=0,0,M136-L136&lt;=0,0,M136-L136&gt;=2,2,M136-L136&lt;3,M136-L136)),"")</f>
        <v/>
      </c>
      <c r="O136" s="5">
        <f>SUM(Table19[[#This Row],[Base Wage per hour as of December 31st, 2024
 (before applying any grants/enhancements)]:[GOF (SWB) + Hourly Historical Funding (if applicable)]],Table19[[#This Row],[Wage Enhancement (WEG) Eligibility Rate per hour]])</f>
        <v>0</v>
      </c>
      <c r="P136" s="5" t="str" cm="1">
        <f t="array" ref="P136">IFERROR((_xlfn.IFS(C136="NON-RECE",0,C136="Director-Approved",0,F136-O136&lt;=0,0,F136-O136&lt;=0,0,F136-O136&gt;=3,3,F136-O136&lt;3,F136-O136)),"")</f>
        <v/>
      </c>
      <c r="Q136" s="4" cm="1">
        <f t="array" ref="Q136">_xlfn.IFS(O136=0,0,O136&gt;=0,O136+P136)</f>
        <v>0</v>
      </c>
      <c r="R136" s="5" t="str">
        <f t="shared" si="1"/>
        <v/>
      </c>
      <c r="S136" s="4" cm="1">
        <f t="array" ref="S136">_xlfn.IFS(Q136=0,0,Q136&gt;=0,Q136+R136)</f>
        <v>0</v>
      </c>
      <c r="T13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6" s="5">
        <f>MAX(Table19[[#This Row],[Staff Hourly Wage as of December 31st, 2024
 (inclusive of all grants/enhancements, do NOT include top-up)]],Table19[[#This Row],[Base Wage + PE + Historical + GOF + HA + WEG + Wage increase + Wage floor ]])</f>
        <v>0</v>
      </c>
      <c r="V136" s="4">
        <f>Table19[[#This Row],[Final 2025 Hourly Wage
(Higher of column H '[2024 wage'] and column S '[2025 wage'])]]*Table19[[#This Row],[Estimated program hours worked from Jan 1st to Dec 31st 2025]]</f>
        <v>0</v>
      </c>
      <c r="X136" s="35" t="str">
        <f>Table19[[#This Row],[Wage Enhancement (WEG) Eligibility Rate per hour]]</f>
        <v/>
      </c>
      <c r="Y136" s="42">
        <f>Table19[[#This Row],[Hourly Pay Equity (PE) (if applicable)]]+Table19[[#This Row],[GOF (SWB) + Hourly Historical Funding (if applicable)]]</f>
        <v>0</v>
      </c>
      <c r="Z136" s="36">
        <f>IFERROR(Table19[[#This Row],[2025 Wage Increase Rate]]+Table19[[#This Row],[2025 Wage Floor Rate]]+Table19[[#This Row],[Wage Stability]],0)</f>
        <v>0</v>
      </c>
    </row>
    <row r="137" spans="1:26" outlineLevel="1" x14ac:dyDescent="0.55000000000000004">
      <c r="A137" s="11"/>
      <c r="B137" s="12"/>
      <c r="C137" s="12"/>
      <c r="D137" s="11"/>
      <c r="E137" s="32" t="str">
        <f>IF(ISERROR(VLOOKUP(D137,'Data Input (ROP Use Only)'!$D$1:$E$4,2,FALSE)),"",(VLOOKUP(D137,'Data Input (ROP Use Only)'!$D$1:$E$4,2,FALSE)))</f>
        <v/>
      </c>
      <c r="F137" s="32" t="str">
        <f>IF(ISERROR(VLOOKUP(D137,'Data Input (ROP Use Only)'!$D$1:$F$4,3,FALSE)),"",(VLOOKUP(D137,'Data Input (ROP Use Only)'!$D$1:$F$4,3,FALSE)))</f>
        <v/>
      </c>
      <c r="G137" s="9"/>
      <c r="H137" s="9"/>
      <c r="I137" s="10"/>
      <c r="J137" s="10"/>
      <c r="K137" s="10"/>
      <c r="L137" s="13">
        <f>SUM(Table19[[#This Row],[Base Wage per hour as of December 31st, 2024
 (before applying any grants/enhancements)]:[GOF (SWB) + Hourly Historical Funding (if applicable)]])</f>
        <v>0</v>
      </c>
      <c r="M137" s="7" t="str">
        <f>IF(ISERROR(VLOOKUP(D137,'Data Input (ROP Use Only)'!$D$1:$G$4,4,FALSE)),"",(VLOOKUP(D137,'Data Input (ROP Use Only)'!$D$1:$G$4,4,FALSE)))</f>
        <v/>
      </c>
      <c r="N137" s="5" t="str" cm="1">
        <f t="array" ref="N137">IFERROR((_xlfn.IFS(M137-L137&lt;=0,0,M137-L137&lt;=0,0,M137-L137&gt;=2,2,M137-L137&lt;3,M137-L137)),"")</f>
        <v/>
      </c>
      <c r="O137" s="5">
        <f>SUM(Table19[[#This Row],[Base Wage per hour as of December 31st, 2024
 (before applying any grants/enhancements)]:[GOF (SWB) + Hourly Historical Funding (if applicable)]],Table19[[#This Row],[Wage Enhancement (WEG) Eligibility Rate per hour]])</f>
        <v>0</v>
      </c>
      <c r="P137" s="5" t="str" cm="1">
        <f t="array" ref="P137">IFERROR((_xlfn.IFS(C137="NON-RECE",0,C137="Director-Approved",0,F137-O137&lt;=0,0,F137-O137&lt;=0,0,F137-O137&gt;=3,3,F137-O137&lt;3,F137-O137)),"")</f>
        <v/>
      </c>
      <c r="Q137" s="4" cm="1">
        <f t="array" ref="Q137">_xlfn.IFS(O137=0,0,O137&gt;=0,O137+P137)</f>
        <v>0</v>
      </c>
      <c r="R137" s="5" t="str">
        <f t="shared" si="1"/>
        <v/>
      </c>
      <c r="S137" s="4" cm="1">
        <f t="array" ref="S137">_xlfn.IFS(Q137=0,0,Q137&gt;=0,Q137+R137)</f>
        <v>0</v>
      </c>
      <c r="T13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7" s="5">
        <f>MAX(Table19[[#This Row],[Staff Hourly Wage as of December 31st, 2024
 (inclusive of all grants/enhancements, do NOT include top-up)]],Table19[[#This Row],[Base Wage + PE + Historical + GOF + HA + WEG + Wage increase + Wage floor ]])</f>
        <v>0</v>
      </c>
      <c r="V137" s="4">
        <f>Table19[[#This Row],[Final 2025 Hourly Wage
(Higher of column H '[2024 wage'] and column S '[2025 wage'])]]*Table19[[#This Row],[Estimated program hours worked from Jan 1st to Dec 31st 2025]]</f>
        <v>0</v>
      </c>
      <c r="X137" s="35" t="str">
        <f>Table19[[#This Row],[Wage Enhancement (WEG) Eligibility Rate per hour]]</f>
        <v/>
      </c>
      <c r="Y137" s="42">
        <f>Table19[[#This Row],[Hourly Pay Equity (PE) (if applicable)]]+Table19[[#This Row],[GOF (SWB) + Hourly Historical Funding (if applicable)]]</f>
        <v>0</v>
      </c>
      <c r="Z137" s="36">
        <f>IFERROR(Table19[[#This Row],[2025 Wage Increase Rate]]+Table19[[#This Row],[2025 Wage Floor Rate]]+Table19[[#This Row],[Wage Stability]],0)</f>
        <v>0</v>
      </c>
    </row>
    <row r="138" spans="1:26" outlineLevel="1" x14ac:dyDescent="0.55000000000000004">
      <c r="A138" s="11"/>
      <c r="B138" s="12"/>
      <c r="C138" s="12"/>
      <c r="D138" s="11"/>
      <c r="E138" s="32" t="str">
        <f>IF(ISERROR(VLOOKUP(D138,'Data Input (ROP Use Only)'!$D$1:$E$4,2,FALSE)),"",(VLOOKUP(D138,'Data Input (ROP Use Only)'!$D$1:$E$4,2,FALSE)))</f>
        <v/>
      </c>
      <c r="F138" s="32" t="str">
        <f>IF(ISERROR(VLOOKUP(D138,'Data Input (ROP Use Only)'!$D$1:$F$4,3,FALSE)),"",(VLOOKUP(D138,'Data Input (ROP Use Only)'!$D$1:$F$4,3,FALSE)))</f>
        <v/>
      </c>
      <c r="G138" s="9"/>
      <c r="H138" s="9"/>
      <c r="I138" s="10"/>
      <c r="J138" s="10"/>
      <c r="K138" s="10"/>
      <c r="L138" s="13">
        <f>SUM(Table19[[#This Row],[Base Wage per hour as of December 31st, 2024
 (before applying any grants/enhancements)]:[GOF (SWB) + Hourly Historical Funding (if applicable)]])</f>
        <v>0</v>
      </c>
      <c r="M138" s="7" t="str">
        <f>IF(ISERROR(VLOOKUP(D138,'Data Input (ROP Use Only)'!$D$1:$G$4,4,FALSE)),"",(VLOOKUP(D138,'Data Input (ROP Use Only)'!$D$1:$G$4,4,FALSE)))</f>
        <v/>
      </c>
      <c r="N138" s="5" t="str" cm="1">
        <f t="array" ref="N138">IFERROR((_xlfn.IFS(M138-L138&lt;=0,0,M138-L138&lt;=0,0,M138-L138&gt;=2,2,M138-L138&lt;3,M138-L138)),"")</f>
        <v/>
      </c>
      <c r="O138" s="5">
        <f>SUM(Table19[[#This Row],[Base Wage per hour as of December 31st, 2024
 (before applying any grants/enhancements)]:[GOF (SWB) + Hourly Historical Funding (if applicable)]],Table19[[#This Row],[Wage Enhancement (WEG) Eligibility Rate per hour]])</f>
        <v>0</v>
      </c>
      <c r="P138" s="5" t="str" cm="1">
        <f t="array" ref="P138">IFERROR((_xlfn.IFS(C138="NON-RECE",0,C138="Director-Approved",0,F138-O138&lt;=0,0,F138-O138&lt;=0,0,F138-O138&gt;=3,3,F138-O138&lt;3,F138-O138)),"")</f>
        <v/>
      </c>
      <c r="Q138" s="4" cm="1">
        <f t="array" ref="Q138">_xlfn.IFS(O138=0,0,O138&gt;=0,O138+P138)</f>
        <v>0</v>
      </c>
      <c r="R138" s="5" t="str">
        <f t="shared" si="1"/>
        <v/>
      </c>
      <c r="S138" s="4" cm="1">
        <f t="array" ref="S138">_xlfn.IFS(Q138=0,0,Q138&gt;=0,Q138+R138)</f>
        <v>0</v>
      </c>
      <c r="T13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8" s="5">
        <f>MAX(Table19[[#This Row],[Staff Hourly Wage as of December 31st, 2024
 (inclusive of all grants/enhancements, do NOT include top-up)]],Table19[[#This Row],[Base Wage + PE + Historical + GOF + HA + WEG + Wage increase + Wage floor ]])</f>
        <v>0</v>
      </c>
      <c r="V138" s="4">
        <f>Table19[[#This Row],[Final 2025 Hourly Wage
(Higher of column H '[2024 wage'] and column S '[2025 wage'])]]*Table19[[#This Row],[Estimated program hours worked from Jan 1st to Dec 31st 2025]]</f>
        <v>0</v>
      </c>
      <c r="X138" s="35" t="str">
        <f>Table19[[#This Row],[Wage Enhancement (WEG) Eligibility Rate per hour]]</f>
        <v/>
      </c>
      <c r="Y138" s="42">
        <f>Table19[[#This Row],[Hourly Pay Equity (PE) (if applicable)]]+Table19[[#This Row],[GOF (SWB) + Hourly Historical Funding (if applicable)]]</f>
        <v>0</v>
      </c>
      <c r="Z138" s="36">
        <f>IFERROR(Table19[[#This Row],[2025 Wage Increase Rate]]+Table19[[#This Row],[2025 Wage Floor Rate]]+Table19[[#This Row],[Wage Stability]],0)</f>
        <v>0</v>
      </c>
    </row>
    <row r="139" spans="1:26" outlineLevel="1" x14ac:dyDescent="0.55000000000000004">
      <c r="A139" s="11"/>
      <c r="B139" s="12"/>
      <c r="C139" s="12"/>
      <c r="D139" s="11"/>
      <c r="E139" s="32" t="str">
        <f>IF(ISERROR(VLOOKUP(D139,'Data Input (ROP Use Only)'!$D$1:$E$4,2,FALSE)),"",(VLOOKUP(D139,'Data Input (ROP Use Only)'!$D$1:$E$4,2,FALSE)))</f>
        <v/>
      </c>
      <c r="F139" s="32" t="str">
        <f>IF(ISERROR(VLOOKUP(D139,'Data Input (ROP Use Only)'!$D$1:$F$4,3,FALSE)),"",(VLOOKUP(D139,'Data Input (ROP Use Only)'!$D$1:$F$4,3,FALSE)))</f>
        <v/>
      </c>
      <c r="G139" s="9"/>
      <c r="H139" s="9"/>
      <c r="I139" s="10"/>
      <c r="J139" s="10"/>
      <c r="K139" s="10"/>
      <c r="L139" s="13">
        <f>SUM(Table19[[#This Row],[Base Wage per hour as of December 31st, 2024
 (before applying any grants/enhancements)]:[GOF (SWB) + Hourly Historical Funding (if applicable)]])</f>
        <v>0</v>
      </c>
      <c r="M139" s="7" t="str">
        <f>IF(ISERROR(VLOOKUP(D139,'Data Input (ROP Use Only)'!$D$1:$G$4,4,FALSE)),"",(VLOOKUP(D139,'Data Input (ROP Use Only)'!$D$1:$G$4,4,FALSE)))</f>
        <v/>
      </c>
      <c r="N139" s="5" t="str" cm="1">
        <f t="array" ref="N139">IFERROR((_xlfn.IFS(M139-L139&lt;=0,0,M139-L139&lt;=0,0,M139-L139&gt;=2,2,M139-L139&lt;3,M139-L139)),"")</f>
        <v/>
      </c>
      <c r="O139" s="5">
        <f>SUM(Table19[[#This Row],[Base Wage per hour as of December 31st, 2024
 (before applying any grants/enhancements)]:[GOF (SWB) + Hourly Historical Funding (if applicable)]],Table19[[#This Row],[Wage Enhancement (WEG) Eligibility Rate per hour]])</f>
        <v>0</v>
      </c>
      <c r="P139" s="5" t="str" cm="1">
        <f t="array" ref="P139">IFERROR((_xlfn.IFS(C139="NON-RECE",0,C139="Director-Approved",0,F139-O139&lt;=0,0,F139-O139&lt;=0,0,F139-O139&gt;=3,3,F139-O139&lt;3,F139-O139)),"")</f>
        <v/>
      </c>
      <c r="Q139" s="4" cm="1">
        <f t="array" ref="Q139">_xlfn.IFS(O139=0,0,O139&gt;=0,O139+P139)</f>
        <v>0</v>
      </c>
      <c r="R139" s="5" t="str">
        <f t="shared" si="1"/>
        <v/>
      </c>
      <c r="S139" s="4" cm="1">
        <f t="array" ref="S139">_xlfn.IFS(Q139=0,0,Q139&gt;=0,Q139+R139)</f>
        <v>0</v>
      </c>
      <c r="T13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39" s="5">
        <f>MAX(Table19[[#This Row],[Staff Hourly Wage as of December 31st, 2024
 (inclusive of all grants/enhancements, do NOT include top-up)]],Table19[[#This Row],[Base Wage + PE + Historical + GOF + HA + WEG + Wage increase + Wage floor ]])</f>
        <v>0</v>
      </c>
      <c r="V139" s="4">
        <f>Table19[[#This Row],[Final 2025 Hourly Wage
(Higher of column H '[2024 wage'] and column S '[2025 wage'])]]*Table19[[#This Row],[Estimated program hours worked from Jan 1st to Dec 31st 2025]]</f>
        <v>0</v>
      </c>
      <c r="X139" s="35" t="str">
        <f>Table19[[#This Row],[Wage Enhancement (WEG) Eligibility Rate per hour]]</f>
        <v/>
      </c>
      <c r="Y139" s="42">
        <f>Table19[[#This Row],[Hourly Pay Equity (PE) (if applicable)]]+Table19[[#This Row],[GOF (SWB) + Hourly Historical Funding (if applicable)]]</f>
        <v>0</v>
      </c>
      <c r="Z139" s="36">
        <f>IFERROR(Table19[[#This Row],[2025 Wage Increase Rate]]+Table19[[#This Row],[2025 Wage Floor Rate]]+Table19[[#This Row],[Wage Stability]],0)</f>
        <v>0</v>
      </c>
    </row>
    <row r="140" spans="1:26" outlineLevel="1" x14ac:dyDescent="0.55000000000000004">
      <c r="A140" s="11"/>
      <c r="B140" s="12"/>
      <c r="C140" s="12"/>
      <c r="D140" s="11"/>
      <c r="E140" s="32" t="str">
        <f>IF(ISERROR(VLOOKUP(D140,'Data Input (ROP Use Only)'!$D$1:$E$4,2,FALSE)),"",(VLOOKUP(D140,'Data Input (ROP Use Only)'!$D$1:$E$4,2,FALSE)))</f>
        <v/>
      </c>
      <c r="F140" s="32" t="str">
        <f>IF(ISERROR(VLOOKUP(D140,'Data Input (ROP Use Only)'!$D$1:$F$4,3,FALSE)),"",(VLOOKUP(D140,'Data Input (ROP Use Only)'!$D$1:$F$4,3,FALSE)))</f>
        <v/>
      </c>
      <c r="G140" s="9"/>
      <c r="H140" s="9"/>
      <c r="I140" s="10"/>
      <c r="J140" s="10"/>
      <c r="K140" s="10"/>
      <c r="L140" s="13">
        <f>SUM(Table19[[#This Row],[Base Wage per hour as of December 31st, 2024
 (before applying any grants/enhancements)]:[GOF (SWB) + Hourly Historical Funding (if applicable)]])</f>
        <v>0</v>
      </c>
      <c r="M140" s="7" t="str">
        <f>IF(ISERROR(VLOOKUP(D140,'Data Input (ROP Use Only)'!$D$1:$G$4,4,FALSE)),"",(VLOOKUP(D140,'Data Input (ROP Use Only)'!$D$1:$G$4,4,FALSE)))</f>
        <v/>
      </c>
      <c r="N140" s="5" t="str" cm="1">
        <f t="array" ref="N140">IFERROR((_xlfn.IFS(M140-L140&lt;=0,0,M140-L140&lt;=0,0,M140-L140&gt;=2,2,M140-L140&lt;3,M140-L140)),"")</f>
        <v/>
      </c>
      <c r="O140" s="5">
        <f>SUM(Table19[[#This Row],[Base Wage per hour as of December 31st, 2024
 (before applying any grants/enhancements)]:[GOF (SWB) + Hourly Historical Funding (if applicable)]],Table19[[#This Row],[Wage Enhancement (WEG) Eligibility Rate per hour]])</f>
        <v>0</v>
      </c>
      <c r="P140" s="5" t="str" cm="1">
        <f t="array" ref="P140">IFERROR((_xlfn.IFS(C140="NON-RECE",0,C140="Director-Approved",0,F140-O140&lt;=0,0,F140-O140&lt;=0,0,F140-O140&gt;=3,3,F140-O140&lt;3,F140-O140)),"")</f>
        <v/>
      </c>
      <c r="Q140" s="4" cm="1">
        <f t="array" ref="Q140">_xlfn.IFS(O140=0,0,O140&gt;=0,O140+P140)</f>
        <v>0</v>
      </c>
      <c r="R140" s="5" t="str">
        <f t="shared" ref="R140:R203" si="2">IF(C140="Director-Approved",0,(IF(C140="NON-RECE",0,(IF(ISERROR(IF(Q140&lt;E140,E140-Q140,0)),"",IF(Q140&lt;E140,E140-Q140,0))))))</f>
        <v/>
      </c>
      <c r="S140" s="4" cm="1">
        <f t="array" ref="S140">_xlfn.IFS(Q140=0,0,Q140&gt;=0,Q140+R140)</f>
        <v>0</v>
      </c>
      <c r="T14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0" s="5">
        <f>MAX(Table19[[#This Row],[Staff Hourly Wage as of December 31st, 2024
 (inclusive of all grants/enhancements, do NOT include top-up)]],Table19[[#This Row],[Base Wage + PE + Historical + GOF + HA + WEG + Wage increase + Wage floor ]])</f>
        <v>0</v>
      </c>
      <c r="V140" s="4">
        <f>Table19[[#This Row],[Final 2025 Hourly Wage
(Higher of column H '[2024 wage'] and column S '[2025 wage'])]]*Table19[[#This Row],[Estimated program hours worked from Jan 1st to Dec 31st 2025]]</f>
        <v>0</v>
      </c>
      <c r="X140" s="35" t="str">
        <f>Table19[[#This Row],[Wage Enhancement (WEG) Eligibility Rate per hour]]</f>
        <v/>
      </c>
      <c r="Y140" s="42">
        <f>Table19[[#This Row],[Hourly Pay Equity (PE) (if applicable)]]+Table19[[#This Row],[GOF (SWB) + Hourly Historical Funding (if applicable)]]</f>
        <v>0</v>
      </c>
      <c r="Z140" s="36">
        <f>IFERROR(Table19[[#This Row],[2025 Wage Increase Rate]]+Table19[[#This Row],[2025 Wage Floor Rate]]+Table19[[#This Row],[Wage Stability]],0)</f>
        <v>0</v>
      </c>
    </row>
    <row r="141" spans="1:26" outlineLevel="1" x14ac:dyDescent="0.55000000000000004">
      <c r="A141" s="11"/>
      <c r="B141" s="12"/>
      <c r="C141" s="12"/>
      <c r="D141" s="11"/>
      <c r="E141" s="32" t="str">
        <f>IF(ISERROR(VLOOKUP(D141,'Data Input (ROP Use Only)'!$D$1:$E$4,2,FALSE)),"",(VLOOKUP(D141,'Data Input (ROP Use Only)'!$D$1:$E$4,2,FALSE)))</f>
        <v/>
      </c>
      <c r="F141" s="32" t="str">
        <f>IF(ISERROR(VLOOKUP(D141,'Data Input (ROP Use Only)'!$D$1:$F$4,3,FALSE)),"",(VLOOKUP(D141,'Data Input (ROP Use Only)'!$D$1:$F$4,3,FALSE)))</f>
        <v/>
      </c>
      <c r="G141" s="9"/>
      <c r="H141" s="9"/>
      <c r="I141" s="10"/>
      <c r="J141" s="10"/>
      <c r="K141" s="10"/>
      <c r="L141" s="13">
        <f>SUM(Table19[[#This Row],[Base Wage per hour as of December 31st, 2024
 (before applying any grants/enhancements)]:[GOF (SWB) + Hourly Historical Funding (if applicable)]])</f>
        <v>0</v>
      </c>
      <c r="M141" s="7" t="str">
        <f>IF(ISERROR(VLOOKUP(D141,'Data Input (ROP Use Only)'!$D$1:$G$4,4,FALSE)),"",(VLOOKUP(D141,'Data Input (ROP Use Only)'!$D$1:$G$4,4,FALSE)))</f>
        <v/>
      </c>
      <c r="N141" s="5" t="str" cm="1">
        <f t="array" ref="N141">IFERROR((_xlfn.IFS(M141-L141&lt;=0,0,M141-L141&lt;=0,0,M141-L141&gt;=2,2,M141-L141&lt;3,M141-L141)),"")</f>
        <v/>
      </c>
      <c r="O141" s="5">
        <f>SUM(Table19[[#This Row],[Base Wage per hour as of December 31st, 2024
 (before applying any grants/enhancements)]:[GOF (SWB) + Hourly Historical Funding (if applicable)]],Table19[[#This Row],[Wage Enhancement (WEG) Eligibility Rate per hour]])</f>
        <v>0</v>
      </c>
      <c r="P141" s="5" t="str" cm="1">
        <f t="array" ref="P141">IFERROR((_xlfn.IFS(C141="NON-RECE",0,C141="Director-Approved",0,F141-O141&lt;=0,0,F141-O141&lt;=0,0,F141-O141&gt;=3,3,F141-O141&lt;3,F141-O141)),"")</f>
        <v/>
      </c>
      <c r="Q141" s="4" cm="1">
        <f t="array" ref="Q141">_xlfn.IFS(O141=0,0,O141&gt;=0,O141+P141)</f>
        <v>0</v>
      </c>
      <c r="R141" s="5" t="str">
        <f t="shared" si="2"/>
        <v/>
      </c>
      <c r="S141" s="4" cm="1">
        <f t="array" ref="S141">_xlfn.IFS(Q141=0,0,Q141&gt;=0,Q141+R141)</f>
        <v>0</v>
      </c>
      <c r="T14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1" s="5">
        <f>MAX(Table19[[#This Row],[Staff Hourly Wage as of December 31st, 2024
 (inclusive of all grants/enhancements, do NOT include top-up)]],Table19[[#This Row],[Base Wage + PE + Historical + GOF + HA + WEG + Wage increase + Wage floor ]])</f>
        <v>0</v>
      </c>
      <c r="V141" s="4">
        <f>Table19[[#This Row],[Final 2025 Hourly Wage
(Higher of column H '[2024 wage'] and column S '[2025 wage'])]]*Table19[[#This Row],[Estimated program hours worked from Jan 1st to Dec 31st 2025]]</f>
        <v>0</v>
      </c>
      <c r="X141" s="35" t="str">
        <f>Table19[[#This Row],[Wage Enhancement (WEG) Eligibility Rate per hour]]</f>
        <v/>
      </c>
      <c r="Y141" s="42">
        <f>Table19[[#This Row],[Hourly Pay Equity (PE) (if applicable)]]+Table19[[#This Row],[GOF (SWB) + Hourly Historical Funding (if applicable)]]</f>
        <v>0</v>
      </c>
      <c r="Z141" s="36">
        <f>IFERROR(Table19[[#This Row],[2025 Wage Increase Rate]]+Table19[[#This Row],[2025 Wage Floor Rate]]+Table19[[#This Row],[Wage Stability]],0)</f>
        <v>0</v>
      </c>
    </row>
    <row r="142" spans="1:26" outlineLevel="1" x14ac:dyDescent="0.55000000000000004">
      <c r="A142" s="11"/>
      <c r="B142" s="12"/>
      <c r="C142" s="12"/>
      <c r="D142" s="11"/>
      <c r="E142" s="32" t="str">
        <f>IF(ISERROR(VLOOKUP(D142,'Data Input (ROP Use Only)'!$D$1:$E$4,2,FALSE)),"",(VLOOKUP(D142,'Data Input (ROP Use Only)'!$D$1:$E$4,2,FALSE)))</f>
        <v/>
      </c>
      <c r="F142" s="32" t="str">
        <f>IF(ISERROR(VLOOKUP(D142,'Data Input (ROP Use Only)'!$D$1:$F$4,3,FALSE)),"",(VLOOKUP(D142,'Data Input (ROP Use Only)'!$D$1:$F$4,3,FALSE)))</f>
        <v/>
      </c>
      <c r="G142" s="9"/>
      <c r="H142" s="9"/>
      <c r="I142" s="10"/>
      <c r="J142" s="10"/>
      <c r="K142" s="10"/>
      <c r="L142" s="13">
        <f>SUM(Table19[[#This Row],[Base Wage per hour as of December 31st, 2024
 (before applying any grants/enhancements)]:[GOF (SWB) + Hourly Historical Funding (if applicable)]])</f>
        <v>0</v>
      </c>
      <c r="M142" s="7" t="str">
        <f>IF(ISERROR(VLOOKUP(D142,'Data Input (ROP Use Only)'!$D$1:$G$4,4,FALSE)),"",(VLOOKUP(D142,'Data Input (ROP Use Only)'!$D$1:$G$4,4,FALSE)))</f>
        <v/>
      </c>
      <c r="N142" s="5" t="str" cm="1">
        <f t="array" ref="N142">IFERROR((_xlfn.IFS(M142-L142&lt;=0,0,M142-L142&lt;=0,0,M142-L142&gt;=2,2,M142-L142&lt;3,M142-L142)),"")</f>
        <v/>
      </c>
      <c r="O142" s="5">
        <f>SUM(Table19[[#This Row],[Base Wage per hour as of December 31st, 2024
 (before applying any grants/enhancements)]:[GOF (SWB) + Hourly Historical Funding (if applicable)]],Table19[[#This Row],[Wage Enhancement (WEG) Eligibility Rate per hour]])</f>
        <v>0</v>
      </c>
      <c r="P142" s="5" t="str" cm="1">
        <f t="array" ref="P142">IFERROR((_xlfn.IFS(C142="NON-RECE",0,C142="Director-Approved",0,F142-O142&lt;=0,0,F142-O142&lt;=0,0,F142-O142&gt;=3,3,F142-O142&lt;3,F142-O142)),"")</f>
        <v/>
      </c>
      <c r="Q142" s="4" cm="1">
        <f t="array" ref="Q142">_xlfn.IFS(O142=0,0,O142&gt;=0,O142+P142)</f>
        <v>0</v>
      </c>
      <c r="R142" s="5" t="str">
        <f t="shared" si="2"/>
        <v/>
      </c>
      <c r="S142" s="4" cm="1">
        <f t="array" ref="S142">_xlfn.IFS(Q142=0,0,Q142&gt;=0,Q142+R142)</f>
        <v>0</v>
      </c>
      <c r="T14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2" s="5">
        <f>MAX(Table19[[#This Row],[Staff Hourly Wage as of December 31st, 2024
 (inclusive of all grants/enhancements, do NOT include top-up)]],Table19[[#This Row],[Base Wage + PE + Historical + GOF + HA + WEG + Wage increase + Wage floor ]])</f>
        <v>0</v>
      </c>
      <c r="V142" s="4">
        <f>Table19[[#This Row],[Final 2025 Hourly Wage
(Higher of column H '[2024 wage'] and column S '[2025 wage'])]]*Table19[[#This Row],[Estimated program hours worked from Jan 1st to Dec 31st 2025]]</f>
        <v>0</v>
      </c>
      <c r="X142" s="35" t="str">
        <f>Table19[[#This Row],[Wage Enhancement (WEG) Eligibility Rate per hour]]</f>
        <v/>
      </c>
      <c r="Y142" s="42">
        <f>Table19[[#This Row],[Hourly Pay Equity (PE) (if applicable)]]+Table19[[#This Row],[GOF (SWB) + Hourly Historical Funding (if applicable)]]</f>
        <v>0</v>
      </c>
      <c r="Z142" s="36">
        <f>IFERROR(Table19[[#This Row],[2025 Wage Increase Rate]]+Table19[[#This Row],[2025 Wage Floor Rate]]+Table19[[#This Row],[Wage Stability]],0)</f>
        <v>0</v>
      </c>
    </row>
    <row r="143" spans="1:26" outlineLevel="1" x14ac:dyDescent="0.55000000000000004">
      <c r="A143" s="11"/>
      <c r="B143" s="12"/>
      <c r="C143" s="12"/>
      <c r="D143" s="11"/>
      <c r="E143" s="32" t="str">
        <f>IF(ISERROR(VLOOKUP(D143,'Data Input (ROP Use Only)'!$D$1:$E$4,2,FALSE)),"",(VLOOKUP(D143,'Data Input (ROP Use Only)'!$D$1:$E$4,2,FALSE)))</f>
        <v/>
      </c>
      <c r="F143" s="32" t="str">
        <f>IF(ISERROR(VLOOKUP(D143,'Data Input (ROP Use Only)'!$D$1:$F$4,3,FALSE)),"",(VLOOKUP(D143,'Data Input (ROP Use Only)'!$D$1:$F$4,3,FALSE)))</f>
        <v/>
      </c>
      <c r="G143" s="9"/>
      <c r="H143" s="9"/>
      <c r="I143" s="10"/>
      <c r="J143" s="10"/>
      <c r="K143" s="10"/>
      <c r="L143" s="13">
        <f>SUM(Table19[[#This Row],[Base Wage per hour as of December 31st, 2024
 (before applying any grants/enhancements)]:[GOF (SWB) + Hourly Historical Funding (if applicable)]])</f>
        <v>0</v>
      </c>
      <c r="M143" s="7" t="str">
        <f>IF(ISERROR(VLOOKUP(D143,'Data Input (ROP Use Only)'!$D$1:$G$4,4,FALSE)),"",(VLOOKUP(D143,'Data Input (ROP Use Only)'!$D$1:$G$4,4,FALSE)))</f>
        <v/>
      </c>
      <c r="N143" s="5" t="str" cm="1">
        <f t="array" ref="N143">IFERROR((_xlfn.IFS(M143-L143&lt;=0,0,M143-L143&lt;=0,0,M143-L143&gt;=2,2,M143-L143&lt;3,M143-L143)),"")</f>
        <v/>
      </c>
      <c r="O143" s="5">
        <f>SUM(Table19[[#This Row],[Base Wage per hour as of December 31st, 2024
 (before applying any grants/enhancements)]:[GOF (SWB) + Hourly Historical Funding (if applicable)]],Table19[[#This Row],[Wage Enhancement (WEG) Eligibility Rate per hour]])</f>
        <v>0</v>
      </c>
      <c r="P143" s="5" t="str" cm="1">
        <f t="array" ref="P143">IFERROR((_xlfn.IFS(C143="NON-RECE",0,C143="Director-Approved",0,F143-O143&lt;=0,0,F143-O143&lt;=0,0,F143-O143&gt;=3,3,F143-O143&lt;3,F143-O143)),"")</f>
        <v/>
      </c>
      <c r="Q143" s="4" cm="1">
        <f t="array" ref="Q143">_xlfn.IFS(O143=0,0,O143&gt;=0,O143+P143)</f>
        <v>0</v>
      </c>
      <c r="R143" s="5" t="str">
        <f t="shared" si="2"/>
        <v/>
      </c>
      <c r="S143" s="4" cm="1">
        <f t="array" ref="S143">_xlfn.IFS(Q143=0,0,Q143&gt;=0,Q143+R143)</f>
        <v>0</v>
      </c>
      <c r="T14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3" s="5">
        <f>MAX(Table19[[#This Row],[Staff Hourly Wage as of December 31st, 2024
 (inclusive of all grants/enhancements, do NOT include top-up)]],Table19[[#This Row],[Base Wage + PE + Historical + GOF + HA + WEG + Wage increase + Wage floor ]])</f>
        <v>0</v>
      </c>
      <c r="V143" s="4">
        <f>Table19[[#This Row],[Final 2025 Hourly Wage
(Higher of column H '[2024 wage'] and column S '[2025 wage'])]]*Table19[[#This Row],[Estimated program hours worked from Jan 1st to Dec 31st 2025]]</f>
        <v>0</v>
      </c>
      <c r="X143" s="35" t="str">
        <f>Table19[[#This Row],[Wage Enhancement (WEG) Eligibility Rate per hour]]</f>
        <v/>
      </c>
      <c r="Y143" s="42">
        <f>Table19[[#This Row],[Hourly Pay Equity (PE) (if applicable)]]+Table19[[#This Row],[GOF (SWB) + Hourly Historical Funding (if applicable)]]</f>
        <v>0</v>
      </c>
      <c r="Z143" s="36">
        <f>IFERROR(Table19[[#This Row],[2025 Wage Increase Rate]]+Table19[[#This Row],[2025 Wage Floor Rate]]+Table19[[#This Row],[Wage Stability]],0)</f>
        <v>0</v>
      </c>
    </row>
    <row r="144" spans="1:26" outlineLevel="1" x14ac:dyDescent="0.55000000000000004">
      <c r="A144" s="11"/>
      <c r="B144" s="12"/>
      <c r="C144" s="12"/>
      <c r="D144" s="11"/>
      <c r="E144" s="32" t="str">
        <f>IF(ISERROR(VLOOKUP(D144,'Data Input (ROP Use Only)'!$D$1:$E$4,2,FALSE)),"",(VLOOKUP(D144,'Data Input (ROP Use Only)'!$D$1:$E$4,2,FALSE)))</f>
        <v/>
      </c>
      <c r="F144" s="32" t="str">
        <f>IF(ISERROR(VLOOKUP(D144,'Data Input (ROP Use Only)'!$D$1:$F$4,3,FALSE)),"",(VLOOKUP(D144,'Data Input (ROP Use Only)'!$D$1:$F$4,3,FALSE)))</f>
        <v/>
      </c>
      <c r="G144" s="9"/>
      <c r="H144" s="9"/>
      <c r="I144" s="10"/>
      <c r="J144" s="10"/>
      <c r="K144" s="10"/>
      <c r="L144" s="13">
        <f>SUM(Table19[[#This Row],[Base Wage per hour as of December 31st, 2024
 (before applying any grants/enhancements)]:[GOF (SWB) + Hourly Historical Funding (if applicable)]])</f>
        <v>0</v>
      </c>
      <c r="M144" s="7" t="str">
        <f>IF(ISERROR(VLOOKUP(D144,'Data Input (ROP Use Only)'!$D$1:$G$4,4,FALSE)),"",(VLOOKUP(D144,'Data Input (ROP Use Only)'!$D$1:$G$4,4,FALSE)))</f>
        <v/>
      </c>
      <c r="N144" s="5" t="str" cm="1">
        <f t="array" ref="N144">IFERROR((_xlfn.IFS(M144-L144&lt;=0,0,M144-L144&lt;=0,0,M144-L144&gt;=2,2,M144-L144&lt;3,M144-L144)),"")</f>
        <v/>
      </c>
      <c r="O144" s="5">
        <f>SUM(Table19[[#This Row],[Base Wage per hour as of December 31st, 2024
 (before applying any grants/enhancements)]:[GOF (SWB) + Hourly Historical Funding (if applicable)]],Table19[[#This Row],[Wage Enhancement (WEG) Eligibility Rate per hour]])</f>
        <v>0</v>
      </c>
      <c r="P144" s="5" t="str" cm="1">
        <f t="array" ref="P144">IFERROR((_xlfn.IFS(C144="NON-RECE",0,C144="Director-Approved",0,F144-O144&lt;=0,0,F144-O144&lt;=0,0,F144-O144&gt;=3,3,F144-O144&lt;3,F144-O144)),"")</f>
        <v/>
      </c>
      <c r="Q144" s="4" cm="1">
        <f t="array" ref="Q144">_xlfn.IFS(O144=0,0,O144&gt;=0,O144+P144)</f>
        <v>0</v>
      </c>
      <c r="R144" s="5" t="str">
        <f t="shared" si="2"/>
        <v/>
      </c>
      <c r="S144" s="4" cm="1">
        <f t="array" ref="S144">_xlfn.IFS(Q144=0,0,Q144&gt;=0,Q144+R144)</f>
        <v>0</v>
      </c>
      <c r="T14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4" s="5">
        <f>MAX(Table19[[#This Row],[Staff Hourly Wage as of December 31st, 2024
 (inclusive of all grants/enhancements, do NOT include top-up)]],Table19[[#This Row],[Base Wage + PE + Historical + GOF + HA + WEG + Wage increase + Wage floor ]])</f>
        <v>0</v>
      </c>
      <c r="V144" s="4">
        <f>Table19[[#This Row],[Final 2025 Hourly Wage
(Higher of column H '[2024 wage'] and column S '[2025 wage'])]]*Table19[[#This Row],[Estimated program hours worked from Jan 1st to Dec 31st 2025]]</f>
        <v>0</v>
      </c>
      <c r="X144" s="35" t="str">
        <f>Table19[[#This Row],[Wage Enhancement (WEG) Eligibility Rate per hour]]</f>
        <v/>
      </c>
      <c r="Y144" s="42">
        <f>Table19[[#This Row],[Hourly Pay Equity (PE) (if applicable)]]+Table19[[#This Row],[GOF (SWB) + Hourly Historical Funding (if applicable)]]</f>
        <v>0</v>
      </c>
      <c r="Z144" s="36">
        <f>IFERROR(Table19[[#This Row],[2025 Wage Increase Rate]]+Table19[[#This Row],[2025 Wage Floor Rate]]+Table19[[#This Row],[Wage Stability]],0)</f>
        <v>0</v>
      </c>
    </row>
    <row r="145" spans="1:26" outlineLevel="1" x14ac:dyDescent="0.55000000000000004">
      <c r="A145" s="11"/>
      <c r="B145" s="12"/>
      <c r="C145" s="12"/>
      <c r="D145" s="11"/>
      <c r="E145" s="32" t="str">
        <f>IF(ISERROR(VLOOKUP(D145,'Data Input (ROP Use Only)'!$D$1:$E$4,2,FALSE)),"",(VLOOKUP(D145,'Data Input (ROP Use Only)'!$D$1:$E$4,2,FALSE)))</f>
        <v/>
      </c>
      <c r="F145" s="32" t="str">
        <f>IF(ISERROR(VLOOKUP(D145,'Data Input (ROP Use Only)'!$D$1:$F$4,3,FALSE)),"",(VLOOKUP(D145,'Data Input (ROP Use Only)'!$D$1:$F$4,3,FALSE)))</f>
        <v/>
      </c>
      <c r="G145" s="9"/>
      <c r="H145" s="9"/>
      <c r="I145" s="10"/>
      <c r="J145" s="10"/>
      <c r="K145" s="10"/>
      <c r="L145" s="13">
        <f>SUM(Table19[[#This Row],[Base Wage per hour as of December 31st, 2024
 (before applying any grants/enhancements)]:[GOF (SWB) + Hourly Historical Funding (if applicable)]])</f>
        <v>0</v>
      </c>
      <c r="M145" s="7" t="str">
        <f>IF(ISERROR(VLOOKUP(D145,'Data Input (ROP Use Only)'!$D$1:$G$4,4,FALSE)),"",(VLOOKUP(D145,'Data Input (ROP Use Only)'!$D$1:$G$4,4,FALSE)))</f>
        <v/>
      </c>
      <c r="N145" s="5" t="str" cm="1">
        <f t="array" ref="N145">IFERROR((_xlfn.IFS(M145-L145&lt;=0,0,M145-L145&lt;=0,0,M145-L145&gt;=2,2,M145-L145&lt;3,M145-L145)),"")</f>
        <v/>
      </c>
      <c r="O145" s="5">
        <f>SUM(Table19[[#This Row],[Base Wage per hour as of December 31st, 2024
 (before applying any grants/enhancements)]:[GOF (SWB) + Hourly Historical Funding (if applicable)]],Table19[[#This Row],[Wage Enhancement (WEG) Eligibility Rate per hour]])</f>
        <v>0</v>
      </c>
      <c r="P145" s="5" t="str" cm="1">
        <f t="array" ref="P145">IFERROR((_xlfn.IFS(C145="NON-RECE",0,C145="Director-Approved",0,F145-O145&lt;=0,0,F145-O145&lt;=0,0,F145-O145&gt;=3,3,F145-O145&lt;3,F145-O145)),"")</f>
        <v/>
      </c>
      <c r="Q145" s="4" cm="1">
        <f t="array" ref="Q145">_xlfn.IFS(O145=0,0,O145&gt;=0,O145+P145)</f>
        <v>0</v>
      </c>
      <c r="R145" s="5" t="str">
        <f t="shared" si="2"/>
        <v/>
      </c>
      <c r="S145" s="4" cm="1">
        <f t="array" ref="S145">_xlfn.IFS(Q145=0,0,Q145&gt;=0,Q145+R145)</f>
        <v>0</v>
      </c>
      <c r="T14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5" s="5">
        <f>MAX(Table19[[#This Row],[Staff Hourly Wage as of December 31st, 2024
 (inclusive of all grants/enhancements, do NOT include top-up)]],Table19[[#This Row],[Base Wage + PE + Historical + GOF + HA + WEG + Wage increase + Wage floor ]])</f>
        <v>0</v>
      </c>
      <c r="V145" s="4">
        <f>Table19[[#This Row],[Final 2025 Hourly Wage
(Higher of column H '[2024 wage'] and column S '[2025 wage'])]]*Table19[[#This Row],[Estimated program hours worked from Jan 1st to Dec 31st 2025]]</f>
        <v>0</v>
      </c>
      <c r="X145" s="35" t="str">
        <f>Table19[[#This Row],[Wage Enhancement (WEG) Eligibility Rate per hour]]</f>
        <v/>
      </c>
      <c r="Y145" s="42">
        <f>Table19[[#This Row],[Hourly Pay Equity (PE) (if applicable)]]+Table19[[#This Row],[GOF (SWB) + Hourly Historical Funding (if applicable)]]</f>
        <v>0</v>
      </c>
      <c r="Z145" s="36">
        <f>IFERROR(Table19[[#This Row],[2025 Wage Increase Rate]]+Table19[[#This Row],[2025 Wage Floor Rate]]+Table19[[#This Row],[Wage Stability]],0)</f>
        <v>0</v>
      </c>
    </row>
    <row r="146" spans="1:26" outlineLevel="1" x14ac:dyDescent="0.55000000000000004">
      <c r="A146" s="11"/>
      <c r="B146" s="12"/>
      <c r="C146" s="12"/>
      <c r="D146" s="11"/>
      <c r="E146" s="32" t="str">
        <f>IF(ISERROR(VLOOKUP(D146,'Data Input (ROP Use Only)'!$D$1:$E$4,2,FALSE)),"",(VLOOKUP(D146,'Data Input (ROP Use Only)'!$D$1:$E$4,2,FALSE)))</f>
        <v/>
      </c>
      <c r="F146" s="32" t="str">
        <f>IF(ISERROR(VLOOKUP(D146,'Data Input (ROP Use Only)'!$D$1:$F$4,3,FALSE)),"",(VLOOKUP(D146,'Data Input (ROP Use Only)'!$D$1:$F$4,3,FALSE)))</f>
        <v/>
      </c>
      <c r="G146" s="9"/>
      <c r="H146" s="9"/>
      <c r="I146" s="10"/>
      <c r="J146" s="10"/>
      <c r="K146" s="10"/>
      <c r="L146" s="13">
        <f>SUM(Table19[[#This Row],[Base Wage per hour as of December 31st, 2024
 (before applying any grants/enhancements)]:[GOF (SWB) + Hourly Historical Funding (if applicable)]])</f>
        <v>0</v>
      </c>
      <c r="M146" s="7" t="str">
        <f>IF(ISERROR(VLOOKUP(D146,'Data Input (ROP Use Only)'!$D$1:$G$4,4,FALSE)),"",(VLOOKUP(D146,'Data Input (ROP Use Only)'!$D$1:$G$4,4,FALSE)))</f>
        <v/>
      </c>
      <c r="N146" s="5" t="str" cm="1">
        <f t="array" ref="N146">IFERROR((_xlfn.IFS(M146-L146&lt;=0,0,M146-L146&lt;=0,0,M146-L146&gt;=2,2,M146-L146&lt;3,M146-L146)),"")</f>
        <v/>
      </c>
      <c r="O146" s="5">
        <f>SUM(Table19[[#This Row],[Base Wage per hour as of December 31st, 2024
 (before applying any grants/enhancements)]:[GOF (SWB) + Hourly Historical Funding (if applicable)]],Table19[[#This Row],[Wage Enhancement (WEG) Eligibility Rate per hour]])</f>
        <v>0</v>
      </c>
      <c r="P146" s="5" t="str" cm="1">
        <f t="array" ref="P146">IFERROR((_xlfn.IFS(C146="NON-RECE",0,C146="Director-Approved",0,F146-O146&lt;=0,0,F146-O146&lt;=0,0,F146-O146&gt;=3,3,F146-O146&lt;3,F146-O146)),"")</f>
        <v/>
      </c>
      <c r="Q146" s="4" cm="1">
        <f t="array" ref="Q146">_xlfn.IFS(O146=0,0,O146&gt;=0,O146+P146)</f>
        <v>0</v>
      </c>
      <c r="R146" s="5" t="str">
        <f t="shared" si="2"/>
        <v/>
      </c>
      <c r="S146" s="4" cm="1">
        <f t="array" ref="S146">_xlfn.IFS(Q146=0,0,Q146&gt;=0,Q146+R146)</f>
        <v>0</v>
      </c>
      <c r="T14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6" s="5">
        <f>MAX(Table19[[#This Row],[Staff Hourly Wage as of December 31st, 2024
 (inclusive of all grants/enhancements, do NOT include top-up)]],Table19[[#This Row],[Base Wage + PE + Historical + GOF + HA + WEG + Wage increase + Wage floor ]])</f>
        <v>0</v>
      </c>
      <c r="V146" s="4">
        <f>Table19[[#This Row],[Final 2025 Hourly Wage
(Higher of column H '[2024 wage'] and column S '[2025 wage'])]]*Table19[[#This Row],[Estimated program hours worked from Jan 1st to Dec 31st 2025]]</f>
        <v>0</v>
      </c>
      <c r="X146" s="35" t="str">
        <f>Table19[[#This Row],[Wage Enhancement (WEG) Eligibility Rate per hour]]</f>
        <v/>
      </c>
      <c r="Y146" s="42">
        <f>Table19[[#This Row],[Hourly Pay Equity (PE) (if applicable)]]+Table19[[#This Row],[GOF (SWB) + Hourly Historical Funding (if applicable)]]</f>
        <v>0</v>
      </c>
      <c r="Z146" s="36">
        <f>IFERROR(Table19[[#This Row],[2025 Wage Increase Rate]]+Table19[[#This Row],[2025 Wage Floor Rate]]+Table19[[#This Row],[Wage Stability]],0)</f>
        <v>0</v>
      </c>
    </row>
    <row r="147" spans="1:26" outlineLevel="1" x14ac:dyDescent="0.55000000000000004">
      <c r="A147" s="11"/>
      <c r="B147" s="12"/>
      <c r="C147" s="12"/>
      <c r="D147" s="11"/>
      <c r="E147" s="32" t="str">
        <f>IF(ISERROR(VLOOKUP(D147,'Data Input (ROP Use Only)'!$D$1:$E$4,2,FALSE)),"",(VLOOKUP(D147,'Data Input (ROP Use Only)'!$D$1:$E$4,2,FALSE)))</f>
        <v/>
      </c>
      <c r="F147" s="32" t="str">
        <f>IF(ISERROR(VLOOKUP(D147,'Data Input (ROP Use Only)'!$D$1:$F$4,3,FALSE)),"",(VLOOKUP(D147,'Data Input (ROP Use Only)'!$D$1:$F$4,3,FALSE)))</f>
        <v/>
      </c>
      <c r="G147" s="9"/>
      <c r="H147" s="9"/>
      <c r="I147" s="10"/>
      <c r="J147" s="10"/>
      <c r="K147" s="10"/>
      <c r="L147" s="13">
        <f>SUM(Table19[[#This Row],[Base Wage per hour as of December 31st, 2024
 (before applying any grants/enhancements)]:[GOF (SWB) + Hourly Historical Funding (if applicable)]])</f>
        <v>0</v>
      </c>
      <c r="M147" s="7" t="str">
        <f>IF(ISERROR(VLOOKUP(D147,'Data Input (ROP Use Only)'!$D$1:$G$4,4,FALSE)),"",(VLOOKUP(D147,'Data Input (ROP Use Only)'!$D$1:$G$4,4,FALSE)))</f>
        <v/>
      </c>
      <c r="N147" s="5" t="str" cm="1">
        <f t="array" ref="N147">IFERROR((_xlfn.IFS(M147-L147&lt;=0,0,M147-L147&lt;=0,0,M147-L147&gt;=2,2,M147-L147&lt;3,M147-L147)),"")</f>
        <v/>
      </c>
      <c r="O147" s="5">
        <f>SUM(Table19[[#This Row],[Base Wage per hour as of December 31st, 2024
 (before applying any grants/enhancements)]:[GOF (SWB) + Hourly Historical Funding (if applicable)]],Table19[[#This Row],[Wage Enhancement (WEG) Eligibility Rate per hour]])</f>
        <v>0</v>
      </c>
      <c r="P147" s="5" t="str" cm="1">
        <f t="array" ref="P147">IFERROR((_xlfn.IFS(C147="NON-RECE",0,C147="Director-Approved",0,F147-O147&lt;=0,0,F147-O147&lt;=0,0,F147-O147&gt;=3,3,F147-O147&lt;3,F147-O147)),"")</f>
        <v/>
      </c>
      <c r="Q147" s="4" cm="1">
        <f t="array" ref="Q147">_xlfn.IFS(O147=0,0,O147&gt;=0,O147+P147)</f>
        <v>0</v>
      </c>
      <c r="R147" s="5" t="str">
        <f t="shared" si="2"/>
        <v/>
      </c>
      <c r="S147" s="4" cm="1">
        <f t="array" ref="S147">_xlfn.IFS(Q147=0,0,Q147&gt;=0,Q147+R147)</f>
        <v>0</v>
      </c>
      <c r="T14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7" s="5">
        <f>MAX(Table19[[#This Row],[Staff Hourly Wage as of December 31st, 2024
 (inclusive of all grants/enhancements, do NOT include top-up)]],Table19[[#This Row],[Base Wage + PE + Historical + GOF + HA + WEG + Wage increase + Wage floor ]])</f>
        <v>0</v>
      </c>
      <c r="V147" s="4">
        <f>Table19[[#This Row],[Final 2025 Hourly Wage
(Higher of column H '[2024 wage'] and column S '[2025 wage'])]]*Table19[[#This Row],[Estimated program hours worked from Jan 1st to Dec 31st 2025]]</f>
        <v>0</v>
      </c>
      <c r="X147" s="35" t="str">
        <f>Table19[[#This Row],[Wage Enhancement (WEG) Eligibility Rate per hour]]</f>
        <v/>
      </c>
      <c r="Y147" s="42">
        <f>Table19[[#This Row],[Hourly Pay Equity (PE) (if applicable)]]+Table19[[#This Row],[GOF (SWB) + Hourly Historical Funding (if applicable)]]</f>
        <v>0</v>
      </c>
      <c r="Z147" s="36">
        <f>IFERROR(Table19[[#This Row],[2025 Wage Increase Rate]]+Table19[[#This Row],[2025 Wage Floor Rate]]+Table19[[#This Row],[Wage Stability]],0)</f>
        <v>0</v>
      </c>
    </row>
    <row r="148" spans="1:26" outlineLevel="1" x14ac:dyDescent="0.55000000000000004">
      <c r="A148" s="11"/>
      <c r="B148" s="12"/>
      <c r="C148" s="12"/>
      <c r="D148" s="11"/>
      <c r="E148" s="32" t="str">
        <f>IF(ISERROR(VLOOKUP(D148,'Data Input (ROP Use Only)'!$D$1:$E$4,2,FALSE)),"",(VLOOKUP(D148,'Data Input (ROP Use Only)'!$D$1:$E$4,2,FALSE)))</f>
        <v/>
      </c>
      <c r="F148" s="32" t="str">
        <f>IF(ISERROR(VLOOKUP(D148,'Data Input (ROP Use Only)'!$D$1:$F$4,3,FALSE)),"",(VLOOKUP(D148,'Data Input (ROP Use Only)'!$D$1:$F$4,3,FALSE)))</f>
        <v/>
      </c>
      <c r="G148" s="9"/>
      <c r="H148" s="9"/>
      <c r="I148" s="10"/>
      <c r="J148" s="10"/>
      <c r="K148" s="10"/>
      <c r="L148" s="13">
        <f>SUM(Table19[[#This Row],[Base Wage per hour as of December 31st, 2024
 (before applying any grants/enhancements)]:[GOF (SWB) + Hourly Historical Funding (if applicable)]])</f>
        <v>0</v>
      </c>
      <c r="M148" s="7" t="str">
        <f>IF(ISERROR(VLOOKUP(D148,'Data Input (ROP Use Only)'!$D$1:$G$4,4,FALSE)),"",(VLOOKUP(D148,'Data Input (ROP Use Only)'!$D$1:$G$4,4,FALSE)))</f>
        <v/>
      </c>
      <c r="N148" s="5" t="str" cm="1">
        <f t="array" ref="N148">IFERROR((_xlfn.IFS(M148-L148&lt;=0,0,M148-L148&lt;=0,0,M148-L148&gt;=2,2,M148-L148&lt;3,M148-L148)),"")</f>
        <v/>
      </c>
      <c r="O148" s="5">
        <f>SUM(Table19[[#This Row],[Base Wage per hour as of December 31st, 2024
 (before applying any grants/enhancements)]:[GOF (SWB) + Hourly Historical Funding (if applicable)]],Table19[[#This Row],[Wage Enhancement (WEG) Eligibility Rate per hour]])</f>
        <v>0</v>
      </c>
      <c r="P148" s="5" t="str" cm="1">
        <f t="array" ref="P148">IFERROR((_xlfn.IFS(C148="NON-RECE",0,C148="Director-Approved",0,F148-O148&lt;=0,0,F148-O148&lt;=0,0,F148-O148&gt;=3,3,F148-O148&lt;3,F148-O148)),"")</f>
        <v/>
      </c>
      <c r="Q148" s="4" cm="1">
        <f t="array" ref="Q148">_xlfn.IFS(O148=0,0,O148&gt;=0,O148+P148)</f>
        <v>0</v>
      </c>
      <c r="R148" s="5" t="str">
        <f t="shared" si="2"/>
        <v/>
      </c>
      <c r="S148" s="4" cm="1">
        <f t="array" ref="S148">_xlfn.IFS(Q148=0,0,Q148&gt;=0,Q148+R148)</f>
        <v>0</v>
      </c>
      <c r="T14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8" s="5">
        <f>MAX(Table19[[#This Row],[Staff Hourly Wage as of December 31st, 2024
 (inclusive of all grants/enhancements, do NOT include top-up)]],Table19[[#This Row],[Base Wage + PE + Historical + GOF + HA + WEG + Wage increase + Wage floor ]])</f>
        <v>0</v>
      </c>
      <c r="V148" s="4">
        <f>Table19[[#This Row],[Final 2025 Hourly Wage
(Higher of column H '[2024 wage'] and column S '[2025 wage'])]]*Table19[[#This Row],[Estimated program hours worked from Jan 1st to Dec 31st 2025]]</f>
        <v>0</v>
      </c>
      <c r="X148" s="35" t="str">
        <f>Table19[[#This Row],[Wage Enhancement (WEG) Eligibility Rate per hour]]</f>
        <v/>
      </c>
      <c r="Y148" s="42">
        <f>Table19[[#This Row],[Hourly Pay Equity (PE) (if applicable)]]+Table19[[#This Row],[GOF (SWB) + Hourly Historical Funding (if applicable)]]</f>
        <v>0</v>
      </c>
      <c r="Z148" s="36">
        <f>IFERROR(Table19[[#This Row],[2025 Wage Increase Rate]]+Table19[[#This Row],[2025 Wage Floor Rate]]+Table19[[#This Row],[Wage Stability]],0)</f>
        <v>0</v>
      </c>
    </row>
    <row r="149" spans="1:26" outlineLevel="1" x14ac:dyDescent="0.55000000000000004">
      <c r="A149" s="11"/>
      <c r="B149" s="12"/>
      <c r="C149" s="12"/>
      <c r="D149" s="11"/>
      <c r="E149" s="32" t="str">
        <f>IF(ISERROR(VLOOKUP(D149,'Data Input (ROP Use Only)'!$D$1:$E$4,2,FALSE)),"",(VLOOKUP(D149,'Data Input (ROP Use Only)'!$D$1:$E$4,2,FALSE)))</f>
        <v/>
      </c>
      <c r="F149" s="32" t="str">
        <f>IF(ISERROR(VLOOKUP(D149,'Data Input (ROP Use Only)'!$D$1:$F$4,3,FALSE)),"",(VLOOKUP(D149,'Data Input (ROP Use Only)'!$D$1:$F$4,3,FALSE)))</f>
        <v/>
      </c>
      <c r="G149" s="9"/>
      <c r="H149" s="9"/>
      <c r="I149" s="10"/>
      <c r="J149" s="10"/>
      <c r="K149" s="10"/>
      <c r="L149" s="13">
        <f>SUM(Table19[[#This Row],[Base Wage per hour as of December 31st, 2024
 (before applying any grants/enhancements)]:[GOF (SWB) + Hourly Historical Funding (if applicable)]])</f>
        <v>0</v>
      </c>
      <c r="M149" s="7" t="str">
        <f>IF(ISERROR(VLOOKUP(D149,'Data Input (ROP Use Only)'!$D$1:$G$4,4,FALSE)),"",(VLOOKUP(D149,'Data Input (ROP Use Only)'!$D$1:$G$4,4,FALSE)))</f>
        <v/>
      </c>
      <c r="N149" s="5" t="str" cm="1">
        <f t="array" ref="N149">IFERROR((_xlfn.IFS(M149-L149&lt;=0,0,M149-L149&lt;=0,0,M149-L149&gt;=2,2,M149-L149&lt;3,M149-L149)),"")</f>
        <v/>
      </c>
      <c r="O149" s="5">
        <f>SUM(Table19[[#This Row],[Base Wage per hour as of December 31st, 2024
 (before applying any grants/enhancements)]:[GOF (SWB) + Hourly Historical Funding (if applicable)]],Table19[[#This Row],[Wage Enhancement (WEG) Eligibility Rate per hour]])</f>
        <v>0</v>
      </c>
      <c r="P149" s="5" t="str" cm="1">
        <f t="array" ref="P149">IFERROR((_xlfn.IFS(C149="NON-RECE",0,C149="Director-Approved",0,F149-O149&lt;=0,0,F149-O149&lt;=0,0,F149-O149&gt;=3,3,F149-O149&lt;3,F149-O149)),"")</f>
        <v/>
      </c>
      <c r="Q149" s="4" cm="1">
        <f t="array" ref="Q149">_xlfn.IFS(O149=0,0,O149&gt;=0,O149+P149)</f>
        <v>0</v>
      </c>
      <c r="R149" s="5" t="str">
        <f t="shared" si="2"/>
        <v/>
      </c>
      <c r="S149" s="4" cm="1">
        <f t="array" ref="S149">_xlfn.IFS(Q149=0,0,Q149&gt;=0,Q149+R149)</f>
        <v>0</v>
      </c>
      <c r="T14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49" s="5">
        <f>MAX(Table19[[#This Row],[Staff Hourly Wage as of December 31st, 2024
 (inclusive of all grants/enhancements, do NOT include top-up)]],Table19[[#This Row],[Base Wage + PE + Historical + GOF + HA + WEG + Wage increase + Wage floor ]])</f>
        <v>0</v>
      </c>
      <c r="V149" s="4">
        <f>Table19[[#This Row],[Final 2025 Hourly Wage
(Higher of column H '[2024 wage'] and column S '[2025 wage'])]]*Table19[[#This Row],[Estimated program hours worked from Jan 1st to Dec 31st 2025]]</f>
        <v>0</v>
      </c>
      <c r="X149" s="35" t="str">
        <f>Table19[[#This Row],[Wage Enhancement (WEG) Eligibility Rate per hour]]</f>
        <v/>
      </c>
      <c r="Y149" s="42">
        <f>Table19[[#This Row],[Hourly Pay Equity (PE) (if applicable)]]+Table19[[#This Row],[GOF (SWB) + Hourly Historical Funding (if applicable)]]</f>
        <v>0</v>
      </c>
      <c r="Z149" s="36">
        <f>IFERROR(Table19[[#This Row],[2025 Wage Increase Rate]]+Table19[[#This Row],[2025 Wage Floor Rate]]+Table19[[#This Row],[Wage Stability]],0)</f>
        <v>0</v>
      </c>
    </row>
    <row r="150" spans="1:26" outlineLevel="1" x14ac:dyDescent="0.55000000000000004">
      <c r="A150" s="11"/>
      <c r="B150" s="12"/>
      <c r="C150" s="12"/>
      <c r="D150" s="11"/>
      <c r="E150" s="32" t="str">
        <f>IF(ISERROR(VLOOKUP(D150,'Data Input (ROP Use Only)'!$D$1:$E$4,2,FALSE)),"",(VLOOKUP(D150,'Data Input (ROP Use Only)'!$D$1:$E$4,2,FALSE)))</f>
        <v/>
      </c>
      <c r="F150" s="32" t="str">
        <f>IF(ISERROR(VLOOKUP(D150,'Data Input (ROP Use Only)'!$D$1:$F$4,3,FALSE)),"",(VLOOKUP(D150,'Data Input (ROP Use Only)'!$D$1:$F$4,3,FALSE)))</f>
        <v/>
      </c>
      <c r="G150" s="9"/>
      <c r="H150" s="9"/>
      <c r="I150" s="10"/>
      <c r="J150" s="10"/>
      <c r="K150" s="10"/>
      <c r="L150" s="13">
        <f>SUM(Table19[[#This Row],[Base Wage per hour as of December 31st, 2024
 (before applying any grants/enhancements)]:[GOF (SWB) + Hourly Historical Funding (if applicable)]])</f>
        <v>0</v>
      </c>
      <c r="M150" s="7" t="str">
        <f>IF(ISERROR(VLOOKUP(D150,'Data Input (ROP Use Only)'!$D$1:$G$4,4,FALSE)),"",(VLOOKUP(D150,'Data Input (ROP Use Only)'!$D$1:$G$4,4,FALSE)))</f>
        <v/>
      </c>
      <c r="N150" s="5" t="str" cm="1">
        <f t="array" ref="N150">IFERROR((_xlfn.IFS(M150-L150&lt;=0,0,M150-L150&lt;=0,0,M150-L150&gt;=2,2,M150-L150&lt;3,M150-L150)),"")</f>
        <v/>
      </c>
      <c r="O150" s="5">
        <f>SUM(Table19[[#This Row],[Base Wage per hour as of December 31st, 2024
 (before applying any grants/enhancements)]:[GOF (SWB) + Hourly Historical Funding (if applicable)]],Table19[[#This Row],[Wage Enhancement (WEG) Eligibility Rate per hour]])</f>
        <v>0</v>
      </c>
      <c r="P150" s="5" t="str" cm="1">
        <f t="array" ref="P150">IFERROR((_xlfn.IFS(C150="NON-RECE",0,C150="Director-Approved",0,F150-O150&lt;=0,0,F150-O150&lt;=0,0,F150-O150&gt;=3,3,F150-O150&lt;3,F150-O150)),"")</f>
        <v/>
      </c>
      <c r="Q150" s="4" cm="1">
        <f t="array" ref="Q150">_xlfn.IFS(O150=0,0,O150&gt;=0,O150+P150)</f>
        <v>0</v>
      </c>
      <c r="R150" s="5" t="str">
        <f t="shared" si="2"/>
        <v/>
      </c>
      <c r="S150" s="4" cm="1">
        <f t="array" ref="S150">_xlfn.IFS(Q150=0,0,Q150&gt;=0,Q150+R150)</f>
        <v>0</v>
      </c>
      <c r="T15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0" s="5">
        <f>MAX(Table19[[#This Row],[Staff Hourly Wage as of December 31st, 2024
 (inclusive of all grants/enhancements, do NOT include top-up)]],Table19[[#This Row],[Base Wage + PE + Historical + GOF + HA + WEG + Wage increase + Wage floor ]])</f>
        <v>0</v>
      </c>
      <c r="V150" s="4">
        <f>Table19[[#This Row],[Final 2025 Hourly Wage
(Higher of column H '[2024 wage'] and column S '[2025 wage'])]]*Table19[[#This Row],[Estimated program hours worked from Jan 1st to Dec 31st 2025]]</f>
        <v>0</v>
      </c>
      <c r="X150" s="35" t="str">
        <f>Table19[[#This Row],[Wage Enhancement (WEG) Eligibility Rate per hour]]</f>
        <v/>
      </c>
      <c r="Y150" s="42">
        <f>Table19[[#This Row],[Hourly Pay Equity (PE) (if applicable)]]+Table19[[#This Row],[GOF (SWB) + Hourly Historical Funding (if applicable)]]</f>
        <v>0</v>
      </c>
      <c r="Z150" s="36">
        <f>IFERROR(Table19[[#This Row],[2025 Wage Increase Rate]]+Table19[[#This Row],[2025 Wage Floor Rate]]+Table19[[#This Row],[Wage Stability]],0)</f>
        <v>0</v>
      </c>
    </row>
    <row r="151" spans="1:26" outlineLevel="1" x14ac:dyDescent="0.55000000000000004">
      <c r="A151" s="11"/>
      <c r="B151" s="12"/>
      <c r="C151" s="12"/>
      <c r="D151" s="11"/>
      <c r="E151" s="32" t="str">
        <f>IF(ISERROR(VLOOKUP(D151,'Data Input (ROP Use Only)'!$D$1:$E$4,2,FALSE)),"",(VLOOKUP(D151,'Data Input (ROP Use Only)'!$D$1:$E$4,2,FALSE)))</f>
        <v/>
      </c>
      <c r="F151" s="32" t="str">
        <f>IF(ISERROR(VLOOKUP(D151,'Data Input (ROP Use Only)'!$D$1:$F$4,3,FALSE)),"",(VLOOKUP(D151,'Data Input (ROP Use Only)'!$D$1:$F$4,3,FALSE)))</f>
        <v/>
      </c>
      <c r="G151" s="9"/>
      <c r="H151" s="9"/>
      <c r="I151" s="10"/>
      <c r="J151" s="10"/>
      <c r="K151" s="10"/>
      <c r="L151" s="13">
        <f>SUM(Table19[[#This Row],[Base Wage per hour as of December 31st, 2024
 (before applying any grants/enhancements)]:[GOF (SWB) + Hourly Historical Funding (if applicable)]])</f>
        <v>0</v>
      </c>
      <c r="M151" s="7" t="str">
        <f>IF(ISERROR(VLOOKUP(D151,'Data Input (ROP Use Only)'!$D$1:$G$4,4,FALSE)),"",(VLOOKUP(D151,'Data Input (ROP Use Only)'!$D$1:$G$4,4,FALSE)))</f>
        <v/>
      </c>
      <c r="N151" s="5" t="str" cm="1">
        <f t="array" ref="N151">IFERROR((_xlfn.IFS(M151-L151&lt;=0,0,M151-L151&lt;=0,0,M151-L151&gt;=2,2,M151-L151&lt;3,M151-L151)),"")</f>
        <v/>
      </c>
      <c r="O151" s="5">
        <f>SUM(Table19[[#This Row],[Base Wage per hour as of December 31st, 2024
 (before applying any grants/enhancements)]:[GOF (SWB) + Hourly Historical Funding (if applicable)]],Table19[[#This Row],[Wage Enhancement (WEG) Eligibility Rate per hour]])</f>
        <v>0</v>
      </c>
      <c r="P151" s="5" t="str" cm="1">
        <f t="array" ref="P151">IFERROR((_xlfn.IFS(C151="NON-RECE",0,C151="Director-Approved",0,F151-O151&lt;=0,0,F151-O151&lt;=0,0,F151-O151&gt;=3,3,F151-O151&lt;3,F151-O151)),"")</f>
        <v/>
      </c>
      <c r="Q151" s="4" cm="1">
        <f t="array" ref="Q151">_xlfn.IFS(O151=0,0,O151&gt;=0,O151+P151)</f>
        <v>0</v>
      </c>
      <c r="R151" s="5" t="str">
        <f t="shared" si="2"/>
        <v/>
      </c>
      <c r="S151" s="4" cm="1">
        <f t="array" ref="S151">_xlfn.IFS(Q151=0,0,Q151&gt;=0,Q151+R151)</f>
        <v>0</v>
      </c>
      <c r="T15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1" s="5">
        <f>MAX(Table19[[#This Row],[Staff Hourly Wage as of December 31st, 2024
 (inclusive of all grants/enhancements, do NOT include top-up)]],Table19[[#This Row],[Base Wage + PE + Historical + GOF + HA + WEG + Wage increase + Wage floor ]])</f>
        <v>0</v>
      </c>
      <c r="V151" s="4">
        <f>Table19[[#This Row],[Final 2025 Hourly Wage
(Higher of column H '[2024 wage'] and column S '[2025 wage'])]]*Table19[[#This Row],[Estimated program hours worked from Jan 1st to Dec 31st 2025]]</f>
        <v>0</v>
      </c>
      <c r="X151" s="35" t="str">
        <f>Table19[[#This Row],[Wage Enhancement (WEG) Eligibility Rate per hour]]</f>
        <v/>
      </c>
      <c r="Y151" s="42">
        <f>Table19[[#This Row],[Hourly Pay Equity (PE) (if applicable)]]+Table19[[#This Row],[GOF (SWB) + Hourly Historical Funding (if applicable)]]</f>
        <v>0</v>
      </c>
      <c r="Z151" s="36">
        <f>IFERROR(Table19[[#This Row],[2025 Wage Increase Rate]]+Table19[[#This Row],[2025 Wage Floor Rate]]+Table19[[#This Row],[Wage Stability]],0)</f>
        <v>0</v>
      </c>
    </row>
    <row r="152" spans="1:26" outlineLevel="1" x14ac:dyDescent="0.55000000000000004">
      <c r="A152" s="11"/>
      <c r="B152" s="12"/>
      <c r="C152" s="12"/>
      <c r="D152" s="11"/>
      <c r="E152" s="32" t="str">
        <f>IF(ISERROR(VLOOKUP(D152,'Data Input (ROP Use Only)'!$D$1:$E$4,2,FALSE)),"",(VLOOKUP(D152,'Data Input (ROP Use Only)'!$D$1:$E$4,2,FALSE)))</f>
        <v/>
      </c>
      <c r="F152" s="32" t="str">
        <f>IF(ISERROR(VLOOKUP(D152,'Data Input (ROP Use Only)'!$D$1:$F$4,3,FALSE)),"",(VLOOKUP(D152,'Data Input (ROP Use Only)'!$D$1:$F$4,3,FALSE)))</f>
        <v/>
      </c>
      <c r="G152" s="9"/>
      <c r="H152" s="9"/>
      <c r="I152" s="10"/>
      <c r="J152" s="10"/>
      <c r="K152" s="10"/>
      <c r="L152" s="13">
        <f>SUM(Table19[[#This Row],[Base Wage per hour as of December 31st, 2024
 (before applying any grants/enhancements)]:[GOF (SWB) + Hourly Historical Funding (if applicable)]])</f>
        <v>0</v>
      </c>
      <c r="M152" s="7" t="str">
        <f>IF(ISERROR(VLOOKUP(D152,'Data Input (ROP Use Only)'!$D$1:$G$4,4,FALSE)),"",(VLOOKUP(D152,'Data Input (ROP Use Only)'!$D$1:$G$4,4,FALSE)))</f>
        <v/>
      </c>
      <c r="N152" s="5" t="str" cm="1">
        <f t="array" ref="N152">IFERROR((_xlfn.IFS(M152-L152&lt;=0,0,M152-L152&lt;=0,0,M152-L152&gt;=2,2,M152-L152&lt;3,M152-L152)),"")</f>
        <v/>
      </c>
      <c r="O152" s="5">
        <f>SUM(Table19[[#This Row],[Base Wage per hour as of December 31st, 2024
 (before applying any grants/enhancements)]:[GOF (SWB) + Hourly Historical Funding (if applicable)]],Table19[[#This Row],[Wage Enhancement (WEG) Eligibility Rate per hour]])</f>
        <v>0</v>
      </c>
      <c r="P152" s="5" t="str" cm="1">
        <f t="array" ref="P152">IFERROR((_xlfn.IFS(C152="NON-RECE",0,C152="Director-Approved",0,F152-O152&lt;=0,0,F152-O152&lt;=0,0,F152-O152&gt;=3,3,F152-O152&lt;3,F152-O152)),"")</f>
        <v/>
      </c>
      <c r="Q152" s="4" cm="1">
        <f t="array" ref="Q152">_xlfn.IFS(O152=0,0,O152&gt;=0,O152+P152)</f>
        <v>0</v>
      </c>
      <c r="R152" s="5" t="str">
        <f t="shared" si="2"/>
        <v/>
      </c>
      <c r="S152" s="4" cm="1">
        <f t="array" ref="S152">_xlfn.IFS(Q152=0,0,Q152&gt;=0,Q152+R152)</f>
        <v>0</v>
      </c>
      <c r="T15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2" s="5">
        <f>MAX(Table19[[#This Row],[Staff Hourly Wage as of December 31st, 2024
 (inclusive of all grants/enhancements, do NOT include top-up)]],Table19[[#This Row],[Base Wage + PE + Historical + GOF + HA + WEG + Wage increase + Wage floor ]])</f>
        <v>0</v>
      </c>
      <c r="V152" s="4">
        <f>Table19[[#This Row],[Final 2025 Hourly Wage
(Higher of column H '[2024 wage'] and column S '[2025 wage'])]]*Table19[[#This Row],[Estimated program hours worked from Jan 1st to Dec 31st 2025]]</f>
        <v>0</v>
      </c>
      <c r="X152" s="35" t="str">
        <f>Table19[[#This Row],[Wage Enhancement (WEG) Eligibility Rate per hour]]</f>
        <v/>
      </c>
      <c r="Y152" s="42">
        <f>Table19[[#This Row],[Hourly Pay Equity (PE) (if applicable)]]+Table19[[#This Row],[GOF (SWB) + Hourly Historical Funding (if applicable)]]</f>
        <v>0</v>
      </c>
      <c r="Z152" s="36">
        <f>IFERROR(Table19[[#This Row],[2025 Wage Increase Rate]]+Table19[[#This Row],[2025 Wage Floor Rate]]+Table19[[#This Row],[Wage Stability]],0)</f>
        <v>0</v>
      </c>
    </row>
    <row r="153" spans="1:26" outlineLevel="1" x14ac:dyDescent="0.55000000000000004">
      <c r="A153" s="11"/>
      <c r="B153" s="12"/>
      <c r="C153" s="12"/>
      <c r="D153" s="11"/>
      <c r="E153" s="32" t="str">
        <f>IF(ISERROR(VLOOKUP(D153,'Data Input (ROP Use Only)'!$D$1:$E$4,2,FALSE)),"",(VLOOKUP(D153,'Data Input (ROP Use Only)'!$D$1:$E$4,2,FALSE)))</f>
        <v/>
      </c>
      <c r="F153" s="32" t="str">
        <f>IF(ISERROR(VLOOKUP(D153,'Data Input (ROP Use Only)'!$D$1:$F$4,3,FALSE)),"",(VLOOKUP(D153,'Data Input (ROP Use Only)'!$D$1:$F$4,3,FALSE)))</f>
        <v/>
      </c>
      <c r="G153" s="9"/>
      <c r="H153" s="9"/>
      <c r="I153" s="10"/>
      <c r="J153" s="10"/>
      <c r="K153" s="10"/>
      <c r="L153" s="13">
        <f>SUM(Table19[[#This Row],[Base Wage per hour as of December 31st, 2024
 (before applying any grants/enhancements)]:[GOF (SWB) + Hourly Historical Funding (if applicable)]])</f>
        <v>0</v>
      </c>
      <c r="M153" s="7" t="str">
        <f>IF(ISERROR(VLOOKUP(D153,'Data Input (ROP Use Only)'!$D$1:$G$4,4,FALSE)),"",(VLOOKUP(D153,'Data Input (ROP Use Only)'!$D$1:$G$4,4,FALSE)))</f>
        <v/>
      </c>
      <c r="N153" s="5" t="str" cm="1">
        <f t="array" ref="N153">IFERROR((_xlfn.IFS(M153-L153&lt;=0,0,M153-L153&lt;=0,0,M153-L153&gt;=2,2,M153-L153&lt;3,M153-L153)),"")</f>
        <v/>
      </c>
      <c r="O153" s="5">
        <f>SUM(Table19[[#This Row],[Base Wage per hour as of December 31st, 2024
 (before applying any grants/enhancements)]:[GOF (SWB) + Hourly Historical Funding (if applicable)]],Table19[[#This Row],[Wage Enhancement (WEG) Eligibility Rate per hour]])</f>
        <v>0</v>
      </c>
      <c r="P153" s="5" t="str" cm="1">
        <f t="array" ref="P153">IFERROR((_xlfn.IFS(C153="NON-RECE",0,C153="Director-Approved",0,F153-O153&lt;=0,0,F153-O153&lt;=0,0,F153-O153&gt;=3,3,F153-O153&lt;3,F153-O153)),"")</f>
        <v/>
      </c>
      <c r="Q153" s="4" cm="1">
        <f t="array" ref="Q153">_xlfn.IFS(O153=0,0,O153&gt;=0,O153+P153)</f>
        <v>0</v>
      </c>
      <c r="R153" s="5" t="str">
        <f t="shared" si="2"/>
        <v/>
      </c>
      <c r="S153" s="4" cm="1">
        <f t="array" ref="S153">_xlfn.IFS(Q153=0,0,Q153&gt;=0,Q153+R153)</f>
        <v>0</v>
      </c>
      <c r="T15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3" s="5">
        <f>MAX(Table19[[#This Row],[Staff Hourly Wage as of December 31st, 2024
 (inclusive of all grants/enhancements, do NOT include top-up)]],Table19[[#This Row],[Base Wage + PE + Historical + GOF + HA + WEG + Wage increase + Wage floor ]])</f>
        <v>0</v>
      </c>
      <c r="V153" s="4">
        <f>Table19[[#This Row],[Final 2025 Hourly Wage
(Higher of column H '[2024 wage'] and column S '[2025 wage'])]]*Table19[[#This Row],[Estimated program hours worked from Jan 1st to Dec 31st 2025]]</f>
        <v>0</v>
      </c>
      <c r="X153" s="35" t="str">
        <f>Table19[[#This Row],[Wage Enhancement (WEG) Eligibility Rate per hour]]</f>
        <v/>
      </c>
      <c r="Y153" s="42">
        <f>Table19[[#This Row],[Hourly Pay Equity (PE) (if applicable)]]+Table19[[#This Row],[GOF (SWB) + Hourly Historical Funding (if applicable)]]</f>
        <v>0</v>
      </c>
      <c r="Z153" s="36">
        <f>IFERROR(Table19[[#This Row],[2025 Wage Increase Rate]]+Table19[[#This Row],[2025 Wage Floor Rate]]+Table19[[#This Row],[Wage Stability]],0)</f>
        <v>0</v>
      </c>
    </row>
    <row r="154" spans="1:26" outlineLevel="1" x14ac:dyDescent="0.55000000000000004">
      <c r="A154" s="11"/>
      <c r="B154" s="12"/>
      <c r="C154" s="12"/>
      <c r="D154" s="11"/>
      <c r="E154" s="32" t="str">
        <f>IF(ISERROR(VLOOKUP(D154,'Data Input (ROP Use Only)'!$D$1:$E$4,2,FALSE)),"",(VLOOKUP(D154,'Data Input (ROP Use Only)'!$D$1:$E$4,2,FALSE)))</f>
        <v/>
      </c>
      <c r="F154" s="32" t="str">
        <f>IF(ISERROR(VLOOKUP(D154,'Data Input (ROP Use Only)'!$D$1:$F$4,3,FALSE)),"",(VLOOKUP(D154,'Data Input (ROP Use Only)'!$D$1:$F$4,3,FALSE)))</f>
        <v/>
      </c>
      <c r="G154" s="9"/>
      <c r="H154" s="9"/>
      <c r="I154" s="10"/>
      <c r="J154" s="10"/>
      <c r="K154" s="10"/>
      <c r="L154" s="13">
        <f>SUM(Table19[[#This Row],[Base Wage per hour as of December 31st, 2024
 (before applying any grants/enhancements)]:[GOF (SWB) + Hourly Historical Funding (if applicable)]])</f>
        <v>0</v>
      </c>
      <c r="M154" s="7" t="str">
        <f>IF(ISERROR(VLOOKUP(D154,'Data Input (ROP Use Only)'!$D$1:$G$4,4,FALSE)),"",(VLOOKUP(D154,'Data Input (ROP Use Only)'!$D$1:$G$4,4,FALSE)))</f>
        <v/>
      </c>
      <c r="N154" s="5" t="str" cm="1">
        <f t="array" ref="N154">IFERROR((_xlfn.IFS(M154-L154&lt;=0,0,M154-L154&lt;=0,0,M154-L154&gt;=2,2,M154-L154&lt;3,M154-L154)),"")</f>
        <v/>
      </c>
      <c r="O154" s="5">
        <f>SUM(Table19[[#This Row],[Base Wage per hour as of December 31st, 2024
 (before applying any grants/enhancements)]:[GOF (SWB) + Hourly Historical Funding (if applicable)]],Table19[[#This Row],[Wage Enhancement (WEG) Eligibility Rate per hour]])</f>
        <v>0</v>
      </c>
      <c r="P154" s="5" t="str" cm="1">
        <f t="array" ref="P154">IFERROR((_xlfn.IFS(C154="NON-RECE",0,C154="Director-Approved",0,F154-O154&lt;=0,0,F154-O154&lt;=0,0,F154-O154&gt;=3,3,F154-O154&lt;3,F154-O154)),"")</f>
        <v/>
      </c>
      <c r="Q154" s="4" cm="1">
        <f t="array" ref="Q154">_xlfn.IFS(O154=0,0,O154&gt;=0,O154+P154)</f>
        <v>0</v>
      </c>
      <c r="R154" s="5" t="str">
        <f t="shared" si="2"/>
        <v/>
      </c>
      <c r="S154" s="4" cm="1">
        <f t="array" ref="S154">_xlfn.IFS(Q154=0,0,Q154&gt;=0,Q154+R154)</f>
        <v>0</v>
      </c>
      <c r="T15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4" s="5">
        <f>MAX(Table19[[#This Row],[Staff Hourly Wage as of December 31st, 2024
 (inclusive of all grants/enhancements, do NOT include top-up)]],Table19[[#This Row],[Base Wage + PE + Historical + GOF + HA + WEG + Wage increase + Wage floor ]])</f>
        <v>0</v>
      </c>
      <c r="V154" s="4">
        <f>Table19[[#This Row],[Final 2025 Hourly Wage
(Higher of column H '[2024 wage'] and column S '[2025 wage'])]]*Table19[[#This Row],[Estimated program hours worked from Jan 1st to Dec 31st 2025]]</f>
        <v>0</v>
      </c>
      <c r="X154" s="35" t="str">
        <f>Table19[[#This Row],[Wage Enhancement (WEG) Eligibility Rate per hour]]</f>
        <v/>
      </c>
      <c r="Y154" s="42">
        <f>Table19[[#This Row],[Hourly Pay Equity (PE) (if applicable)]]+Table19[[#This Row],[GOF (SWB) + Hourly Historical Funding (if applicable)]]</f>
        <v>0</v>
      </c>
      <c r="Z154" s="36">
        <f>IFERROR(Table19[[#This Row],[2025 Wage Increase Rate]]+Table19[[#This Row],[2025 Wage Floor Rate]]+Table19[[#This Row],[Wage Stability]],0)</f>
        <v>0</v>
      </c>
    </row>
    <row r="155" spans="1:26" outlineLevel="1" x14ac:dyDescent="0.55000000000000004">
      <c r="A155" s="11"/>
      <c r="B155" s="12"/>
      <c r="C155" s="12"/>
      <c r="D155" s="11"/>
      <c r="E155" s="32" t="str">
        <f>IF(ISERROR(VLOOKUP(D155,'Data Input (ROP Use Only)'!$D$1:$E$4,2,FALSE)),"",(VLOOKUP(D155,'Data Input (ROP Use Only)'!$D$1:$E$4,2,FALSE)))</f>
        <v/>
      </c>
      <c r="F155" s="32" t="str">
        <f>IF(ISERROR(VLOOKUP(D155,'Data Input (ROP Use Only)'!$D$1:$F$4,3,FALSE)),"",(VLOOKUP(D155,'Data Input (ROP Use Only)'!$D$1:$F$4,3,FALSE)))</f>
        <v/>
      </c>
      <c r="G155" s="9"/>
      <c r="H155" s="9"/>
      <c r="I155" s="10"/>
      <c r="J155" s="10"/>
      <c r="K155" s="10"/>
      <c r="L155" s="13">
        <f>SUM(Table19[[#This Row],[Base Wage per hour as of December 31st, 2024
 (before applying any grants/enhancements)]:[GOF (SWB) + Hourly Historical Funding (if applicable)]])</f>
        <v>0</v>
      </c>
      <c r="M155" s="7" t="str">
        <f>IF(ISERROR(VLOOKUP(D155,'Data Input (ROP Use Only)'!$D$1:$G$4,4,FALSE)),"",(VLOOKUP(D155,'Data Input (ROP Use Only)'!$D$1:$G$4,4,FALSE)))</f>
        <v/>
      </c>
      <c r="N155" s="5" t="str" cm="1">
        <f t="array" ref="N155">IFERROR((_xlfn.IFS(M155-L155&lt;=0,0,M155-L155&lt;=0,0,M155-L155&gt;=2,2,M155-L155&lt;3,M155-L155)),"")</f>
        <v/>
      </c>
      <c r="O155" s="5">
        <f>SUM(Table19[[#This Row],[Base Wage per hour as of December 31st, 2024
 (before applying any grants/enhancements)]:[GOF (SWB) + Hourly Historical Funding (if applicable)]],Table19[[#This Row],[Wage Enhancement (WEG) Eligibility Rate per hour]])</f>
        <v>0</v>
      </c>
      <c r="P155" s="5" t="str" cm="1">
        <f t="array" ref="P155">IFERROR((_xlfn.IFS(C155="NON-RECE",0,C155="Director-Approved",0,F155-O155&lt;=0,0,F155-O155&lt;=0,0,F155-O155&gt;=3,3,F155-O155&lt;3,F155-O155)),"")</f>
        <v/>
      </c>
      <c r="Q155" s="4" cm="1">
        <f t="array" ref="Q155">_xlfn.IFS(O155=0,0,O155&gt;=0,O155+P155)</f>
        <v>0</v>
      </c>
      <c r="R155" s="5" t="str">
        <f t="shared" si="2"/>
        <v/>
      </c>
      <c r="S155" s="4" cm="1">
        <f t="array" ref="S155">_xlfn.IFS(Q155=0,0,Q155&gt;=0,Q155+R155)</f>
        <v>0</v>
      </c>
      <c r="T15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5" s="5">
        <f>MAX(Table19[[#This Row],[Staff Hourly Wage as of December 31st, 2024
 (inclusive of all grants/enhancements, do NOT include top-up)]],Table19[[#This Row],[Base Wage + PE + Historical + GOF + HA + WEG + Wage increase + Wage floor ]])</f>
        <v>0</v>
      </c>
      <c r="V155" s="4">
        <f>Table19[[#This Row],[Final 2025 Hourly Wage
(Higher of column H '[2024 wage'] and column S '[2025 wage'])]]*Table19[[#This Row],[Estimated program hours worked from Jan 1st to Dec 31st 2025]]</f>
        <v>0</v>
      </c>
      <c r="X155" s="35" t="str">
        <f>Table19[[#This Row],[Wage Enhancement (WEG) Eligibility Rate per hour]]</f>
        <v/>
      </c>
      <c r="Y155" s="42">
        <f>Table19[[#This Row],[Hourly Pay Equity (PE) (if applicable)]]+Table19[[#This Row],[GOF (SWB) + Hourly Historical Funding (if applicable)]]</f>
        <v>0</v>
      </c>
      <c r="Z155" s="36">
        <f>IFERROR(Table19[[#This Row],[2025 Wage Increase Rate]]+Table19[[#This Row],[2025 Wage Floor Rate]]+Table19[[#This Row],[Wage Stability]],0)</f>
        <v>0</v>
      </c>
    </row>
    <row r="156" spans="1:26" outlineLevel="1" x14ac:dyDescent="0.55000000000000004">
      <c r="A156" s="11"/>
      <c r="B156" s="12"/>
      <c r="C156" s="12"/>
      <c r="D156" s="11"/>
      <c r="E156" s="32" t="str">
        <f>IF(ISERROR(VLOOKUP(D156,'Data Input (ROP Use Only)'!$D$1:$E$4,2,FALSE)),"",(VLOOKUP(D156,'Data Input (ROP Use Only)'!$D$1:$E$4,2,FALSE)))</f>
        <v/>
      </c>
      <c r="F156" s="32" t="str">
        <f>IF(ISERROR(VLOOKUP(D156,'Data Input (ROP Use Only)'!$D$1:$F$4,3,FALSE)),"",(VLOOKUP(D156,'Data Input (ROP Use Only)'!$D$1:$F$4,3,FALSE)))</f>
        <v/>
      </c>
      <c r="G156" s="9"/>
      <c r="H156" s="9"/>
      <c r="I156" s="10"/>
      <c r="J156" s="10"/>
      <c r="K156" s="10"/>
      <c r="L156" s="13">
        <f>SUM(Table19[[#This Row],[Base Wage per hour as of December 31st, 2024
 (before applying any grants/enhancements)]:[GOF (SWB) + Hourly Historical Funding (if applicable)]])</f>
        <v>0</v>
      </c>
      <c r="M156" s="7" t="str">
        <f>IF(ISERROR(VLOOKUP(D156,'Data Input (ROP Use Only)'!$D$1:$G$4,4,FALSE)),"",(VLOOKUP(D156,'Data Input (ROP Use Only)'!$D$1:$G$4,4,FALSE)))</f>
        <v/>
      </c>
      <c r="N156" s="5" t="str" cm="1">
        <f t="array" ref="N156">IFERROR((_xlfn.IFS(M156-L156&lt;=0,0,M156-L156&lt;=0,0,M156-L156&gt;=2,2,M156-L156&lt;3,M156-L156)),"")</f>
        <v/>
      </c>
      <c r="O156" s="5">
        <f>SUM(Table19[[#This Row],[Base Wage per hour as of December 31st, 2024
 (before applying any grants/enhancements)]:[GOF (SWB) + Hourly Historical Funding (if applicable)]],Table19[[#This Row],[Wage Enhancement (WEG) Eligibility Rate per hour]])</f>
        <v>0</v>
      </c>
      <c r="P156" s="5" t="str" cm="1">
        <f t="array" ref="P156">IFERROR((_xlfn.IFS(C156="NON-RECE",0,C156="Director-Approved",0,F156-O156&lt;=0,0,F156-O156&lt;=0,0,F156-O156&gt;=3,3,F156-O156&lt;3,F156-O156)),"")</f>
        <v/>
      </c>
      <c r="Q156" s="4" cm="1">
        <f t="array" ref="Q156">_xlfn.IFS(O156=0,0,O156&gt;=0,O156+P156)</f>
        <v>0</v>
      </c>
      <c r="R156" s="5" t="str">
        <f t="shared" si="2"/>
        <v/>
      </c>
      <c r="S156" s="4" cm="1">
        <f t="array" ref="S156">_xlfn.IFS(Q156=0,0,Q156&gt;=0,Q156+R156)</f>
        <v>0</v>
      </c>
      <c r="T15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6" s="5">
        <f>MAX(Table19[[#This Row],[Staff Hourly Wage as of December 31st, 2024
 (inclusive of all grants/enhancements, do NOT include top-up)]],Table19[[#This Row],[Base Wage + PE + Historical + GOF + HA + WEG + Wage increase + Wage floor ]])</f>
        <v>0</v>
      </c>
      <c r="V156" s="4">
        <f>Table19[[#This Row],[Final 2025 Hourly Wage
(Higher of column H '[2024 wage'] and column S '[2025 wage'])]]*Table19[[#This Row],[Estimated program hours worked from Jan 1st to Dec 31st 2025]]</f>
        <v>0</v>
      </c>
      <c r="X156" s="35" t="str">
        <f>Table19[[#This Row],[Wage Enhancement (WEG) Eligibility Rate per hour]]</f>
        <v/>
      </c>
      <c r="Y156" s="42">
        <f>Table19[[#This Row],[Hourly Pay Equity (PE) (if applicable)]]+Table19[[#This Row],[GOF (SWB) + Hourly Historical Funding (if applicable)]]</f>
        <v>0</v>
      </c>
      <c r="Z156" s="36">
        <f>IFERROR(Table19[[#This Row],[2025 Wage Increase Rate]]+Table19[[#This Row],[2025 Wage Floor Rate]]+Table19[[#This Row],[Wage Stability]],0)</f>
        <v>0</v>
      </c>
    </row>
    <row r="157" spans="1:26" outlineLevel="1" x14ac:dyDescent="0.55000000000000004">
      <c r="A157" s="11"/>
      <c r="B157" s="12"/>
      <c r="C157" s="12"/>
      <c r="D157" s="11"/>
      <c r="E157" s="32" t="str">
        <f>IF(ISERROR(VLOOKUP(D157,'Data Input (ROP Use Only)'!$D$1:$E$4,2,FALSE)),"",(VLOOKUP(D157,'Data Input (ROP Use Only)'!$D$1:$E$4,2,FALSE)))</f>
        <v/>
      </c>
      <c r="F157" s="32" t="str">
        <f>IF(ISERROR(VLOOKUP(D157,'Data Input (ROP Use Only)'!$D$1:$F$4,3,FALSE)),"",(VLOOKUP(D157,'Data Input (ROP Use Only)'!$D$1:$F$4,3,FALSE)))</f>
        <v/>
      </c>
      <c r="G157" s="9"/>
      <c r="H157" s="9"/>
      <c r="I157" s="10"/>
      <c r="J157" s="10"/>
      <c r="K157" s="10"/>
      <c r="L157" s="13">
        <f>SUM(Table19[[#This Row],[Base Wage per hour as of December 31st, 2024
 (before applying any grants/enhancements)]:[GOF (SWB) + Hourly Historical Funding (if applicable)]])</f>
        <v>0</v>
      </c>
      <c r="M157" s="7" t="str">
        <f>IF(ISERROR(VLOOKUP(D157,'Data Input (ROP Use Only)'!$D$1:$G$4,4,FALSE)),"",(VLOOKUP(D157,'Data Input (ROP Use Only)'!$D$1:$G$4,4,FALSE)))</f>
        <v/>
      </c>
      <c r="N157" s="5" t="str" cm="1">
        <f t="array" ref="N157">IFERROR((_xlfn.IFS(M157-L157&lt;=0,0,M157-L157&lt;=0,0,M157-L157&gt;=2,2,M157-L157&lt;3,M157-L157)),"")</f>
        <v/>
      </c>
      <c r="O157" s="5">
        <f>SUM(Table19[[#This Row],[Base Wage per hour as of December 31st, 2024
 (before applying any grants/enhancements)]:[GOF (SWB) + Hourly Historical Funding (if applicable)]],Table19[[#This Row],[Wage Enhancement (WEG) Eligibility Rate per hour]])</f>
        <v>0</v>
      </c>
      <c r="P157" s="5" t="str" cm="1">
        <f t="array" ref="P157">IFERROR((_xlfn.IFS(C157="NON-RECE",0,C157="Director-Approved",0,F157-O157&lt;=0,0,F157-O157&lt;=0,0,F157-O157&gt;=3,3,F157-O157&lt;3,F157-O157)),"")</f>
        <v/>
      </c>
      <c r="Q157" s="4" cm="1">
        <f t="array" ref="Q157">_xlfn.IFS(O157=0,0,O157&gt;=0,O157+P157)</f>
        <v>0</v>
      </c>
      <c r="R157" s="5" t="str">
        <f t="shared" si="2"/>
        <v/>
      </c>
      <c r="S157" s="4" cm="1">
        <f t="array" ref="S157">_xlfn.IFS(Q157=0,0,Q157&gt;=0,Q157+R157)</f>
        <v>0</v>
      </c>
      <c r="T15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7" s="5">
        <f>MAX(Table19[[#This Row],[Staff Hourly Wage as of December 31st, 2024
 (inclusive of all grants/enhancements, do NOT include top-up)]],Table19[[#This Row],[Base Wage + PE + Historical + GOF + HA + WEG + Wage increase + Wage floor ]])</f>
        <v>0</v>
      </c>
      <c r="V157" s="4">
        <f>Table19[[#This Row],[Final 2025 Hourly Wage
(Higher of column H '[2024 wage'] and column S '[2025 wage'])]]*Table19[[#This Row],[Estimated program hours worked from Jan 1st to Dec 31st 2025]]</f>
        <v>0</v>
      </c>
      <c r="X157" s="35" t="str">
        <f>Table19[[#This Row],[Wage Enhancement (WEG) Eligibility Rate per hour]]</f>
        <v/>
      </c>
      <c r="Y157" s="42">
        <f>Table19[[#This Row],[Hourly Pay Equity (PE) (if applicable)]]+Table19[[#This Row],[GOF (SWB) + Hourly Historical Funding (if applicable)]]</f>
        <v>0</v>
      </c>
      <c r="Z157" s="36">
        <f>IFERROR(Table19[[#This Row],[2025 Wage Increase Rate]]+Table19[[#This Row],[2025 Wage Floor Rate]]+Table19[[#This Row],[Wage Stability]],0)</f>
        <v>0</v>
      </c>
    </row>
    <row r="158" spans="1:26" outlineLevel="1" x14ac:dyDescent="0.55000000000000004">
      <c r="A158" s="11"/>
      <c r="B158" s="12"/>
      <c r="C158" s="12"/>
      <c r="D158" s="11"/>
      <c r="E158" s="32" t="str">
        <f>IF(ISERROR(VLOOKUP(D158,'Data Input (ROP Use Only)'!$D$1:$E$4,2,FALSE)),"",(VLOOKUP(D158,'Data Input (ROP Use Only)'!$D$1:$E$4,2,FALSE)))</f>
        <v/>
      </c>
      <c r="F158" s="32" t="str">
        <f>IF(ISERROR(VLOOKUP(D158,'Data Input (ROP Use Only)'!$D$1:$F$4,3,FALSE)),"",(VLOOKUP(D158,'Data Input (ROP Use Only)'!$D$1:$F$4,3,FALSE)))</f>
        <v/>
      </c>
      <c r="G158" s="9"/>
      <c r="H158" s="9"/>
      <c r="I158" s="10"/>
      <c r="J158" s="10"/>
      <c r="K158" s="10"/>
      <c r="L158" s="13">
        <f>SUM(Table19[[#This Row],[Base Wage per hour as of December 31st, 2024
 (before applying any grants/enhancements)]:[GOF (SWB) + Hourly Historical Funding (if applicable)]])</f>
        <v>0</v>
      </c>
      <c r="M158" s="7" t="str">
        <f>IF(ISERROR(VLOOKUP(D158,'Data Input (ROP Use Only)'!$D$1:$G$4,4,FALSE)),"",(VLOOKUP(D158,'Data Input (ROP Use Only)'!$D$1:$G$4,4,FALSE)))</f>
        <v/>
      </c>
      <c r="N158" s="5" t="str" cm="1">
        <f t="array" ref="N158">IFERROR((_xlfn.IFS(M158-L158&lt;=0,0,M158-L158&lt;=0,0,M158-L158&gt;=2,2,M158-L158&lt;3,M158-L158)),"")</f>
        <v/>
      </c>
      <c r="O158" s="5">
        <f>SUM(Table19[[#This Row],[Base Wage per hour as of December 31st, 2024
 (before applying any grants/enhancements)]:[GOF (SWB) + Hourly Historical Funding (if applicable)]],Table19[[#This Row],[Wage Enhancement (WEG) Eligibility Rate per hour]])</f>
        <v>0</v>
      </c>
      <c r="P158" s="5" t="str" cm="1">
        <f t="array" ref="P158">IFERROR((_xlfn.IFS(C158="NON-RECE",0,C158="Director-Approved",0,F158-O158&lt;=0,0,F158-O158&lt;=0,0,F158-O158&gt;=3,3,F158-O158&lt;3,F158-O158)),"")</f>
        <v/>
      </c>
      <c r="Q158" s="4" cm="1">
        <f t="array" ref="Q158">_xlfn.IFS(O158=0,0,O158&gt;=0,O158+P158)</f>
        <v>0</v>
      </c>
      <c r="R158" s="5" t="str">
        <f t="shared" si="2"/>
        <v/>
      </c>
      <c r="S158" s="4" cm="1">
        <f t="array" ref="S158">_xlfn.IFS(Q158=0,0,Q158&gt;=0,Q158+R158)</f>
        <v>0</v>
      </c>
      <c r="T15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8" s="5">
        <f>MAX(Table19[[#This Row],[Staff Hourly Wage as of December 31st, 2024
 (inclusive of all grants/enhancements, do NOT include top-up)]],Table19[[#This Row],[Base Wage + PE + Historical + GOF + HA + WEG + Wage increase + Wage floor ]])</f>
        <v>0</v>
      </c>
      <c r="V158" s="4">
        <f>Table19[[#This Row],[Final 2025 Hourly Wage
(Higher of column H '[2024 wage'] and column S '[2025 wage'])]]*Table19[[#This Row],[Estimated program hours worked from Jan 1st to Dec 31st 2025]]</f>
        <v>0</v>
      </c>
      <c r="X158" s="35" t="str">
        <f>Table19[[#This Row],[Wage Enhancement (WEG) Eligibility Rate per hour]]</f>
        <v/>
      </c>
      <c r="Y158" s="42">
        <f>Table19[[#This Row],[Hourly Pay Equity (PE) (if applicable)]]+Table19[[#This Row],[GOF (SWB) + Hourly Historical Funding (if applicable)]]</f>
        <v>0</v>
      </c>
      <c r="Z158" s="36">
        <f>IFERROR(Table19[[#This Row],[2025 Wage Increase Rate]]+Table19[[#This Row],[2025 Wage Floor Rate]]+Table19[[#This Row],[Wage Stability]],0)</f>
        <v>0</v>
      </c>
    </row>
    <row r="159" spans="1:26" outlineLevel="1" x14ac:dyDescent="0.55000000000000004">
      <c r="A159" s="11"/>
      <c r="B159" s="12"/>
      <c r="C159" s="12"/>
      <c r="D159" s="11"/>
      <c r="E159" s="32" t="str">
        <f>IF(ISERROR(VLOOKUP(D159,'Data Input (ROP Use Only)'!$D$1:$E$4,2,FALSE)),"",(VLOOKUP(D159,'Data Input (ROP Use Only)'!$D$1:$E$4,2,FALSE)))</f>
        <v/>
      </c>
      <c r="F159" s="32" t="str">
        <f>IF(ISERROR(VLOOKUP(D159,'Data Input (ROP Use Only)'!$D$1:$F$4,3,FALSE)),"",(VLOOKUP(D159,'Data Input (ROP Use Only)'!$D$1:$F$4,3,FALSE)))</f>
        <v/>
      </c>
      <c r="G159" s="9"/>
      <c r="H159" s="9"/>
      <c r="I159" s="10"/>
      <c r="J159" s="10"/>
      <c r="K159" s="10"/>
      <c r="L159" s="13">
        <f>SUM(Table19[[#This Row],[Base Wage per hour as of December 31st, 2024
 (before applying any grants/enhancements)]:[GOF (SWB) + Hourly Historical Funding (if applicable)]])</f>
        <v>0</v>
      </c>
      <c r="M159" s="7" t="str">
        <f>IF(ISERROR(VLOOKUP(D159,'Data Input (ROP Use Only)'!$D$1:$G$4,4,FALSE)),"",(VLOOKUP(D159,'Data Input (ROP Use Only)'!$D$1:$G$4,4,FALSE)))</f>
        <v/>
      </c>
      <c r="N159" s="5" t="str" cm="1">
        <f t="array" ref="N159">IFERROR((_xlfn.IFS(M159-L159&lt;=0,0,M159-L159&lt;=0,0,M159-L159&gt;=2,2,M159-L159&lt;3,M159-L159)),"")</f>
        <v/>
      </c>
      <c r="O159" s="5">
        <f>SUM(Table19[[#This Row],[Base Wage per hour as of December 31st, 2024
 (before applying any grants/enhancements)]:[GOF (SWB) + Hourly Historical Funding (if applicable)]],Table19[[#This Row],[Wage Enhancement (WEG) Eligibility Rate per hour]])</f>
        <v>0</v>
      </c>
      <c r="P159" s="5" t="str" cm="1">
        <f t="array" ref="P159">IFERROR((_xlfn.IFS(C159="NON-RECE",0,C159="Director-Approved",0,F159-O159&lt;=0,0,F159-O159&lt;=0,0,F159-O159&gt;=3,3,F159-O159&lt;3,F159-O159)),"")</f>
        <v/>
      </c>
      <c r="Q159" s="4" cm="1">
        <f t="array" ref="Q159">_xlfn.IFS(O159=0,0,O159&gt;=0,O159+P159)</f>
        <v>0</v>
      </c>
      <c r="R159" s="5" t="str">
        <f t="shared" si="2"/>
        <v/>
      </c>
      <c r="S159" s="4" cm="1">
        <f t="array" ref="S159">_xlfn.IFS(Q159=0,0,Q159&gt;=0,Q159+R159)</f>
        <v>0</v>
      </c>
      <c r="T15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59" s="5">
        <f>MAX(Table19[[#This Row],[Staff Hourly Wage as of December 31st, 2024
 (inclusive of all grants/enhancements, do NOT include top-up)]],Table19[[#This Row],[Base Wage + PE + Historical + GOF + HA + WEG + Wage increase + Wage floor ]])</f>
        <v>0</v>
      </c>
      <c r="V159" s="4">
        <f>Table19[[#This Row],[Final 2025 Hourly Wage
(Higher of column H '[2024 wage'] and column S '[2025 wage'])]]*Table19[[#This Row],[Estimated program hours worked from Jan 1st to Dec 31st 2025]]</f>
        <v>0</v>
      </c>
      <c r="X159" s="35" t="str">
        <f>Table19[[#This Row],[Wage Enhancement (WEG) Eligibility Rate per hour]]</f>
        <v/>
      </c>
      <c r="Y159" s="42">
        <f>Table19[[#This Row],[Hourly Pay Equity (PE) (if applicable)]]+Table19[[#This Row],[GOF (SWB) + Hourly Historical Funding (if applicable)]]</f>
        <v>0</v>
      </c>
      <c r="Z159" s="36">
        <f>IFERROR(Table19[[#This Row],[2025 Wage Increase Rate]]+Table19[[#This Row],[2025 Wage Floor Rate]]+Table19[[#This Row],[Wage Stability]],0)</f>
        <v>0</v>
      </c>
    </row>
    <row r="160" spans="1:26" outlineLevel="1" x14ac:dyDescent="0.55000000000000004">
      <c r="A160" s="11"/>
      <c r="B160" s="12"/>
      <c r="C160" s="12"/>
      <c r="D160" s="11"/>
      <c r="E160" s="32" t="str">
        <f>IF(ISERROR(VLOOKUP(D160,'Data Input (ROP Use Only)'!$D$1:$E$4,2,FALSE)),"",(VLOOKUP(D160,'Data Input (ROP Use Only)'!$D$1:$E$4,2,FALSE)))</f>
        <v/>
      </c>
      <c r="F160" s="32" t="str">
        <f>IF(ISERROR(VLOOKUP(D160,'Data Input (ROP Use Only)'!$D$1:$F$4,3,FALSE)),"",(VLOOKUP(D160,'Data Input (ROP Use Only)'!$D$1:$F$4,3,FALSE)))</f>
        <v/>
      </c>
      <c r="G160" s="9"/>
      <c r="H160" s="9"/>
      <c r="I160" s="10"/>
      <c r="J160" s="10"/>
      <c r="K160" s="10"/>
      <c r="L160" s="13">
        <f>SUM(Table19[[#This Row],[Base Wage per hour as of December 31st, 2024
 (before applying any grants/enhancements)]:[GOF (SWB) + Hourly Historical Funding (if applicable)]])</f>
        <v>0</v>
      </c>
      <c r="M160" s="7" t="str">
        <f>IF(ISERROR(VLOOKUP(D160,'Data Input (ROP Use Only)'!$D$1:$G$4,4,FALSE)),"",(VLOOKUP(D160,'Data Input (ROP Use Only)'!$D$1:$G$4,4,FALSE)))</f>
        <v/>
      </c>
      <c r="N160" s="5" t="str" cm="1">
        <f t="array" ref="N160">IFERROR((_xlfn.IFS(M160-L160&lt;=0,0,M160-L160&lt;=0,0,M160-L160&gt;=2,2,M160-L160&lt;3,M160-L160)),"")</f>
        <v/>
      </c>
      <c r="O160" s="5">
        <f>SUM(Table19[[#This Row],[Base Wage per hour as of December 31st, 2024
 (before applying any grants/enhancements)]:[GOF (SWB) + Hourly Historical Funding (if applicable)]],Table19[[#This Row],[Wage Enhancement (WEG) Eligibility Rate per hour]])</f>
        <v>0</v>
      </c>
      <c r="P160" s="5" t="str" cm="1">
        <f t="array" ref="P160">IFERROR((_xlfn.IFS(C160="NON-RECE",0,C160="Director-Approved",0,F160-O160&lt;=0,0,F160-O160&lt;=0,0,F160-O160&gt;=3,3,F160-O160&lt;3,F160-O160)),"")</f>
        <v/>
      </c>
      <c r="Q160" s="4" cm="1">
        <f t="array" ref="Q160">_xlfn.IFS(O160=0,0,O160&gt;=0,O160+P160)</f>
        <v>0</v>
      </c>
      <c r="R160" s="5" t="str">
        <f t="shared" si="2"/>
        <v/>
      </c>
      <c r="S160" s="4" cm="1">
        <f t="array" ref="S160">_xlfn.IFS(Q160=0,0,Q160&gt;=0,Q160+R160)</f>
        <v>0</v>
      </c>
      <c r="T16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0" s="5">
        <f>MAX(Table19[[#This Row],[Staff Hourly Wage as of December 31st, 2024
 (inclusive of all grants/enhancements, do NOT include top-up)]],Table19[[#This Row],[Base Wage + PE + Historical + GOF + HA + WEG + Wage increase + Wage floor ]])</f>
        <v>0</v>
      </c>
      <c r="V160" s="4">
        <f>Table19[[#This Row],[Final 2025 Hourly Wage
(Higher of column H '[2024 wage'] and column S '[2025 wage'])]]*Table19[[#This Row],[Estimated program hours worked from Jan 1st to Dec 31st 2025]]</f>
        <v>0</v>
      </c>
      <c r="X160" s="35" t="str">
        <f>Table19[[#This Row],[Wage Enhancement (WEG) Eligibility Rate per hour]]</f>
        <v/>
      </c>
      <c r="Y160" s="42">
        <f>Table19[[#This Row],[Hourly Pay Equity (PE) (if applicable)]]+Table19[[#This Row],[GOF (SWB) + Hourly Historical Funding (if applicable)]]</f>
        <v>0</v>
      </c>
      <c r="Z160" s="36">
        <f>IFERROR(Table19[[#This Row],[2025 Wage Increase Rate]]+Table19[[#This Row],[2025 Wage Floor Rate]]+Table19[[#This Row],[Wage Stability]],0)</f>
        <v>0</v>
      </c>
    </row>
    <row r="161" spans="1:26" outlineLevel="1" x14ac:dyDescent="0.55000000000000004">
      <c r="A161" s="11"/>
      <c r="B161" s="12"/>
      <c r="C161" s="12"/>
      <c r="D161" s="11"/>
      <c r="E161" s="32" t="str">
        <f>IF(ISERROR(VLOOKUP(D161,'Data Input (ROP Use Only)'!$D$1:$E$4,2,FALSE)),"",(VLOOKUP(D161,'Data Input (ROP Use Only)'!$D$1:$E$4,2,FALSE)))</f>
        <v/>
      </c>
      <c r="F161" s="32" t="str">
        <f>IF(ISERROR(VLOOKUP(D161,'Data Input (ROP Use Only)'!$D$1:$F$4,3,FALSE)),"",(VLOOKUP(D161,'Data Input (ROP Use Only)'!$D$1:$F$4,3,FALSE)))</f>
        <v/>
      </c>
      <c r="G161" s="9"/>
      <c r="H161" s="9"/>
      <c r="I161" s="10"/>
      <c r="J161" s="10"/>
      <c r="K161" s="10"/>
      <c r="L161" s="13">
        <f>SUM(Table19[[#This Row],[Base Wage per hour as of December 31st, 2024
 (before applying any grants/enhancements)]:[GOF (SWB) + Hourly Historical Funding (if applicable)]])</f>
        <v>0</v>
      </c>
      <c r="M161" s="7" t="str">
        <f>IF(ISERROR(VLOOKUP(D161,'Data Input (ROP Use Only)'!$D$1:$G$4,4,FALSE)),"",(VLOOKUP(D161,'Data Input (ROP Use Only)'!$D$1:$G$4,4,FALSE)))</f>
        <v/>
      </c>
      <c r="N161" s="5" t="str" cm="1">
        <f t="array" ref="N161">IFERROR((_xlfn.IFS(M161-L161&lt;=0,0,M161-L161&lt;=0,0,M161-L161&gt;=2,2,M161-L161&lt;3,M161-L161)),"")</f>
        <v/>
      </c>
      <c r="O161" s="5">
        <f>SUM(Table19[[#This Row],[Base Wage per hour as of December 31st, 2024
 (before applying any grants/enhancements)]:[GOF (SWB) + Hourly Historical Funding (if applicable)]],Table19[[#This Row],[Wage Enhancement (WEG) Eligibility Rate per hour]])</f>
        <v>0</v>
      </c>
      <c r="P161" s="5" t="str" cm="1">
        <f t="array" ref="P161">IFERROR((_xlfn.IFS(C161="NON-RECE",0,C161="Director-Approved",0,F161-O161&lt;=0,0,F161-O161&lt;=0,0,F161-O161&gt;=3,3,F161-O161&lt;3,F161-O161)),"")</f>
        <v/>
      </c>
      <c r="Q161" s="4" cm="1">
        <f t="array" ref="Q161">_xlfn.IFS(O161=0,0,O161&gt;=0,O161+P161)</f>
        <v>0</v>
      </c>
      <c r="R161" s="5" t="str">
        <f t="shared" si="2"/>
        <v/>
      </c>
      <c r="S161" s="4" cm="1">
        <f t="array" ref="S161">_xlfn.IFS(Q161=0,0,Q161&gt;=0,Q161+R161)</f>
        <v>0</v>
      </c>
      <c r="T16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1" s="5">
        <f>MAX(Table19[[#This Row],[Staff Hourly Wage as of December 31st, 2024
 (inclusive of all grants/enhancements, do NOT include top-up)]],Table19[[#This Row],[Base Wage + PE + Historical + GOF + HA + WEG + Wage increase + Wage floor ]])</f>
        <v>0</v>
      </c>
      <c r="V161" s="4">
        <f>Table19[[#This Row],[Final 2025 Hourly Wage
(Higher of column H '[2024 wage'] and column S '[2025 wage'])]]*Table19[[#This Row],[Estimated program hours worked from Jan 1st to Dec 31st 2025]]</f>
        <v>0</v>
      </c>
      <c r="X161" s="35" t="str">
        <f>Table19[[#This Row],[Wage Enhancement (WEG) Eligibility Rate per hour]]</f>
        <v/>
      </c>
      <c r="Y161" s="42">
        <f>Table19[[#This Row],[Hourly Pay Equity (PE) (if applicable)]]+Table19[[#This Row],[GOF (SWB) + Hourly Historical Funding (if applicable)]]</f>
        <v>0</v>
      </c>
      <c r="Z161" s="36">
        <f>IFERROR(Table19[[#This Row],[2025 Wage Increase Rate]]+Table19[[#This Row],[2025 Wage Floor Rate]]+Table19[[#This Row],[Wage Stability]],0)</f>
        <v>0</v>
      </c>
    </row>
    <row r="162" spans="1:26" outlineLevel="1" x14ac:dyDescent="0.55000000000000004">
      <c r="A162" s="11"/>
      <c r="B162" s="12"/>
      <c r="C162" s="12"/>
      <c r="D162" s="11"/>
      <c r="E162" s="32" t="str">
        <f>IF(ISERROR(VLOOKUP(D162,'Data Input (ROP Use Only)'!$D$1:$E$4,2,FALSE)),"",(VLOOKUP(D162,'Data Input (ROP Use Only)'!$D$1:$E$4,2,FALSE)))</f>
        <v/>
      </c>
      <c r="F162" s="32" t="str">
        <f>IF(ISERROR(VLOOKUP(D162,'Data Input (ROP Use Only)'!$D$1:$F$4,3,FALSE)),"",(VLOOKUP(D162,'Data Input (ROP Use Only)'!$D$1:$F$4,3,FALSE)))</f>
        <v/>
      </c>
      <c r="G162" s="9"/>
      <c r="H162" s="9"/>
      <c r="I162" s="10"/>
      <c r="J162" s="10"/>
      <c r="K162" s="10"/>
      <c r="L162" s="13">
        <f>SUM(Table19[[#This Row],[Base Wage per hour as of December 31st, 2024
 (before applying any grants/enhancements)]:[GOF (SWB) + Hourly Historical Funding (if applicable)]])</f>
        <v>0</v>
      </c>
      <c r="M162" s="7" t="str">
        <f>IF(ISERROR(VLOOKUP(D162,'Data Input (ROP Use Only)'!$D$1:$G$4,4,FALSE)),"",(VLOOKUP(D162,'Data Input (ROP Use Only)'!$D$1:$G$4,4,FALSE)))</f>
        <v/>
      </c>
      <c r="N162" s="5" t="str" cm="1">
        <f t="array" ref="N162">IFERROR((_xlfn.IFS(M162-L162&lt;=0,0,M162-L162&lt;=0,0,M162-L162&gt;=2,2,M162-L162&lt;3,M162-L162)),"")</f>
        <v/>
      </c>
      <c r="O162" s="5">
        <f>SUM(Table19[[#This Row],[Base Wage per hour as of December 31st, 2024
 (before applying any grants/enhancements)]:[GOF (SWB) + Hourly Historical Funding (if applicable)]],Table19[[#This Row],[Wage Enhancement (WEG) Eligibility Rate per hour]])</f>
        <v>0</v>
      </c>
      <c r="P162" s="5" t="str" cm="1">
        <f t="array" ref="P162">IFERROR((_xlfn.IFS(C162="NON-RECE",0,C162="Director-Approved",0,F162-O162&lt;=0,0,F162-O162&lt;=0,0,F162-O162&gt;=3,3,F162-O162&lt;3,F162-O162)),"")</f>
        <v/>
      </c>
      <c r="Q162" s="4" cm="1">
        <f t="array" ref="Q162">_xlfn.IFS(O162=0,0,O162&gt;=0,O162+P162)</f>
        <v>0</v>
      </c>
      <c r="R162" s="5" t="str">
        <f t="shared" si="2"/>
        <v/>
      </c>
      <c r="S162" s="4" cm="1">
        <f t="array" ref="S162">_xlfn.IFS(Q162=0,0,Q162&gt;=0,Q162+R162)</f>
        <v>0</v>
      </c>
      <c r="T16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2" s="5">
        <f>MAX(Table19[[#This Row],[Staff Hourly Wage as of December 31st, 2024
 (inclusive of all grants/enhancements, do NOT include top-up)]],Table19[[#This Row],[Base Wage + PE + Historical + GOF + HA + WEG + Wage increase + Wage floor ]])</f>
        <v>0</v>
      </c>
      <c r="V162" s="4">
        <f>Table19[[#This Row],[Final 2025 Hourly Wage
(Higher of column H '[2024 wage'] and column S '[2025 wage'])]]*Table19[[#This Row],[Estimated program hours worked from Jan 1st to Dec 31st 2025]]</f>
        <v>0</v>
      </c>
      <c r="X162" s="35" t="str">
        <f>Table19[[#This Row],[Wage Enhancement (WEG) Eligibility Rate per hour]]</f>
        <v/>
      </c>
      <c r="Y162" s="42">
        <f>Table19[[#This Row],[Hourly Pay Equity (PE) (if applicable)]]+Table19[[#This Row],[GOF (SWB) + Hourly Historical Funding (if applicable)]]</f>
        <v>0</v>
      </c>
      <c r="Z162" s="36">
        <f>IFERROR(Table19[[#This Row],[2025 Wage Increase Rate]]+Table19[[#This Row],[2025 Wage Floor Rate]]+Table19[[#This Row],[Wage Stability]],0)</f>
        <v>0</v>
      </c>
    </row>
    <row r="163" spans="1:26" outlineLevel="1" x14ac:dyDescent="0.55000000000000004">
      <c r="A163" s="11"/>
      <c r="B163" s="12"/>
      <c r="C163" s="12"/>
      <c r="D163" s="11"/>
      <c r="E163" s="32" t="str">
        <f>IF(ISERROR(VLOOKUP(D163,'Data Input (ROP Use Only)'!$D$1:$E$4,2,FALSE)),"",(VLOOKUP(D163,'Data Input (ROP Use Only)'!$D$1:$E$4,2,FALSE)))</f>
        <v/>
      </c>
      <c r="F163" s="32" t="str">
        <f>IF(ISERROR(VLOOKUP(D163,'Data Input (ROP Use Only)'!$D$1:$F$4,3,FALSE)),"",(VLOOKUP(D163,'Data Input (ROP Use Only)'!$D$1:$F$4,3,FALSE)))</f>
        <v/>
      </c>
      <c r="G163" s="9"/>
      <c r="H163" s="9"/>
      <c r="I163" s="10"/>
      <c r="J163" s="10"/>
      <c r="K163" s="10"/>
      <c r="L163" s="13">
        <f>SUM(Table19[[#This Row],[Base Wage per hour as of December 31st, 2024
 (before applying any grants/enhancements)]:[GOF (SWB) + Hourly Historical Funding (if applicable)]])</f>
        <v>0</v>
      </c>
      <c r="M163" s="7" t="str">
        <f>IF(ISERROR(VLOOKUP(D163,'Data Input (ROP Use Only)'!$D$1:$G$4,4,FALSE)),"",(VLOOKUP(D163,'Data Input (ROP Use Only)'!$D$1:$G$4,4,FALSE)))</f>
        <v/>
      </c>
      <c r="N163" s="5" t="str" cm="1">
        <f t="array" ref="N163">IFERROR((_xlfn.IFS(M163-L163&lt;=0,0,M163-L163&lt;=0,0,M163-L163&gt;=2,2,M163-L163&lt;3,M163-L163)),"")</f>
        <v/>
      </c>
      <c r="O163" s="5">
        <f>SUM(Table19[[#This Row],[Base Wage per hour as of December 31st, 2024
 (before applying any grants/enhancements)]:[GOF (SWB) + Hourly Historical Funding (if applicable)]],Table19[[#This Row],[Wage Enhancement (WEG) Eligibility Rate per hour]])</f>
        <v>0</v>
      </c>
      <c r="P163" s="5" t="str" cm="1">
        <f t="array" ref="P163">IFERROR((_xlfn.IFS(C163="NON-RECE",0,C163="Director-Approved",0,F163-O163&lt;=0,0,F163-O163&lt;=0,0,F163-O163&gt;=3,3,F163-O163&lt;3,F163-O163)),"")</f>
        <v/>
      </c>
      <c r="Q163" s="4" cm="1">
        <f t="array" ref="Q163">_xlfn.IFS(O163=0,0,O163&gt;=0,O163+P163)</f>
        <v>0</v>
      </c>
      <c r="R163" s="5" t="str">
        <f t="shared" si="2"/>
        <v/>
      </c>
      <c r="S163" s="4" cm="1">
        <f t="array" ref="S163">_xlfn.IFS(Q163=0,0,Q163&gt;=0,Q163+R163)</f>
        <v>0</v>
      </c>
      <c r="T16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3" s="5">
        <f>MAX(Table19[[#This Row],[Staff Hourly Wage as of December 31st, 2024
 (inclusive of all grants/enhancements, do NOT include top-up)]],Table19[[#This Row],[Base Wage + PE + Historical + GOF + HA + WEG + Wage increase + Wage floor ]])</f>
        <v>0</v>
      </c>
      <c r="V163" s="4">
        <f>Table19[[#This Row],[Final 2025 Hourly Wage
(Higher of column H '[2024 wage'] and column S '[2025 wage'])]]*Table19[[#This Row],[Estimated program hours worked from Jan 1st to Dec 31st 2025]]</f>
        <v>0</v>
      </c>
      <c r="X163" s="35" t="str">
        <f>Table19[[#This Row],[Wage Enhancement (WEG) Eligibility Rate per hour]]</f>
        <v/>
      </c>
      <c r="Y163" s="42">
        <f>Table19[[#This Row],[Hourly Pay Equity (PE) (if applicable)]]+Table19[[#This Row],[GOF (SWB) + Hourly Historical Funding (if applicable)]]</f>
        <v>0</v>
      </c>
      <c r="Z163" s="36">
        <f>IFERROR(Table19[[#This Row],[2025 Wage Increase Rate]]+Table19[[#This Row],[2025 Wage Floor Rate]]+Table19[[#This Row],[Wage Stability]],0)</f>
        <v>0</v>
      </c>
    </row>
    <row r="164" spans="1:26" outlineLevel="1" x14ac:dyDescent="0.55000000000000004">
      <c r="A164" s="11"/>
      <c r="B164" s="12"/>
      <c r="C164" s="12"/>
      <c r="D164" s="11"/>
      <c r="E164" s="32" t="str">
        <f>IF(ISERROR(VLOOKUP(D164,'Data Input (ROP Use Only)'!$D$1:$E$4,2,FALSE)),"",(VLOOKUP(D164,'Data Input (ROP Use Only)'!$D$1:$E$4,2,FALSE)))</f>
        <v/>
      </c>
      <c r="F164" s="32" t="str">
        <f>IF(ISERROR(VLOOKUP(D164,'Data Input (ROP Use Only)'!$D$1:$F$4,3,FALSE)),"",(VLOOKUP(D164,'Data Input (ROP Use Only)'!$D$1:$F$4,3,FALSE)))</f>
        <v/>
      </c>
      <c r="G164" s="9"/>
      <c r="H164" s="9"/>
      <c r="I164" s="10"/>
      <c r="J164" s="10"/>
      <c r="K164" s="10"/>
      <c r="L164" s="13">
        <f>SUM(Table19[[#This Row],[Base Wage per hour as of December 31st, 2024
 (before applying any grants/enhancements)]:[GOF (SWB) + Hourly Historical Funding (if applicable)]])</f>
        <v>0</v>
      </c>
      <c r="M164" s="7" t="str">
        <f>IF(ISERROR(VLOOKUP(D164,'Data Input (ROP Use Only)'!$D$1:$G$4,4,FALSE)),"",(VLOOKUP(D164,'Data Input (ROP Use Only)'!$D$1:$G$4,4,FALSE)))</f>
        <v/>
      </c>
      <c r="N164" s="5" t="str" cm="1">
        <f t="array" ref="N164">IFERROR((_xlfn.IFS(M164-L164&lt;=0,0,M164-L164&lt;=0,0,M164-L164&gt;=2,2,M164-L164&lt;3,M164-L164)),"")</f>
        <v/>
      </c>
      <c r="O164" s="5">
        <f>SUM(Table19[[#This Row],[Base Wage per hour as of December 31st, 2024
 (before applying any grants/enhancements)]:[GOF (SWB) + Hourly Historical Funding (if applicable)]],Table19[[#This Row],[Wage Enhancement (WEG) Eligibility Rate per hour]])</f>
        <v>0</v>
      </c>
      <c r="P164" s="5" t="str" cm="1">
        <f t="array" ref="P164">IFERROR((_xlfn.IFS(C164="NON-RECE",0,C164="Director-Approved",0,F164-O164&lt;=0,0,F164-O164&lt;=0,0,F164-O164&gt;=3,3,F164-O164&lt;3,F164-O164)),"")</f>
        <v/>
      </c>
      <c r="Q164" s="4" cm="1">
        <f t="array" ref="Q164">_xlfn.IFS(O164=0,0,O164&gt;=0,O164+P164)</f>
        <v>0</v>
      </c>
      <c r="R164" s="5" t="str">
        <f t="shared" si="2"/>
        <v/>
      </c>
      <c r="S164" s="4" cm="1">
        <f t="array" ref="S164">_xlfn.IFS(Q164=0,0,Q164&gt;=0,Q164+R164)</f>
        <v>0</v>
      </c>
      <c r="T16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4" s="5">
        <f>MAX(Table19[[#This Row],[Staff Hourly Wage as of December 31st, 2024
 (inclusive of all grants/enhancements, do NOT include top-up)]],Table19[[#This Row],[Base Wage + PE + Historical + GOF + HA + WEG + Wage increase + Wage floor ]])</f>
        <v>0</v>
      </c>
      <c r="V164" s="4">
        <f>Table19[[#This Row],[Final 2025 Hourly Wage
(Higher of column H '[2024 wage'] and column S '[2025 wage'])]]*Table19[[#This Row],[Estimated program hours worked from Jan 1st to Dec 31st 2025]]</f>
        <v>0</v>
      </c>
      <c r="X164" s="35" t="str">
        <f>Table19[[#This Row],[Wage Enhancement (WEG) Eligibility Rate per hour]]</f>
        <v/>
      </c>
      <c r="Y164" s="42">
        <f>Table19[[#This Row],[Hourly Pay Equity (PE) (if applicable)]]+Table19[[#This Row],[GOF (SWB) + Hourly Historical Funding (if applicable)]]</f>
        <v>0</v>
      </c>
      <c r="Z164" s="36">
        <f>IFERROR(Table19[[#This Row],[2025 Wage Increase Rate]]+Table19[[#This Row],[2025 Wage Floor Rate]]+Table19[[#This Row],[Wage Stability]],0)</f>
        <v>0</v>
      </c>
    </row>
    <row r="165" spans="1:26" outlineLevel="1" x14ac:dyDescent="0.55000000000000004">
      <c r="A165" s="11"/>
      <c r="B165" s="12"/>
      <c r="C165" s="12"/>
      <c r="D165" s="11"/>
      <c r="E165" s="32" t="str">
        <f>IF(ISERROR(VLOOKUP(D165,'Data Input (ROP Use Only)'!$D$1:$E$4,2,FALSE)),"",(VLOOKUP(D165,'Data Input (ROP Use Only)'!$D$1:$E$4,2,FALSE)))</f>
        <v/>
      </c>
      <c r="F165" s="32" t="str">
        <f>IF(ISERROR(VLOOKUP(D165,'Data Input (ROP Use Only)'!$D$1:$F$4,3,FALSE)),"",(VLOOKUP(D165,'Data Input (ROP Use Only)'!$D$1:$F$4,3,FALSE)))</f>
        <v/>
      </c>
      <c r="G165" s="9"/>
      <c r="H165" s="9"/>
      <c r="I165" s="10"/>
      <c r="J165" s="10"/>
      <c r="K165" s="10"/>
      <c r="L165" s="13">
        <f>SUM(Table19[[#This Row],[Base Wage per hour as of December 31st, 2024
 (before applying any grants/enhancements)]:[GOF (SWB) + Hourly Historical Funding (if applicable)]])</f>
        <v>0</v>
      </c>
      <c r="M165" s="7" t="str">
        <f>IF(ISERROR(VLOOKUP(D165,'Data Input (ROP Use Only)'!$D$1:$G$4,4,FALSE)),"",(VLOOKUP(D165,'Data Input (ROP Use Only)'!$D$1:$G$4,4,FALSE)))</f>
        <v/>
      </c>
      <c r="N165" s="5" t="str" cm="1">
        <f t="array" ref="N165">IFERROR((_xlfn.IFS(M165-L165&lt;=0,0,M165-L165&lt;=0,0,M165-L165&gt;=2,2,M165-L165&lt;3,M165-L165)),"")</f>
        <v/>
      </c>
      <c r="O165" s="5">
        <f>SUM(Table19[[#This Row],[Base Wage per hour as of December 31st, 2024
 (before applying any grants/enhancements)]:[GOF (SWB) + Hourly Historical Funding (if applicable)]],Table19[[#This Row],[Wage Enhancement (WEG) Eligibility Rate per hour]])</f>
        <v>0</v>
      </c>
      <c r="P165" s="5" t="str" cm="1">
        <f t="array" ref="P165">IFERROR((_xlfn.IFS(C165="NON-RECE",0,C165="Director-Approved",0,F165-O165&lt;=0,0,F165-O165&lt;=0,0,F165-O165&gt;=3,3,F165-O165&lt;3,F165-O165)),"")</f>
        <v/>
      </c>
      <c r="Q165" s="4" cm="1">
        <f t="array" ref="Q165">_xlfn.IFS(O165=0,0,O165&gt;=0,O165+P165)</f>
        <v>0</v>
      </c>
      <c r="R165" s="5" t="str">
        <f t="shared" si="2"/>
        <v/>
      </c>
      <c r="S165" s="4" cm="1">
        <f t="array" ref="S165">_xlfn.IFS(Q165=0,0,Q165&gt;=0,Q165+R165)</f>
        <v>0</v>
      </c>
      <c r="T16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5" s="5">
        <f>MAX(Table19[[#This Row],[Staff Hourly Wage as of December 31st, 2024
 (inclusive of all grants/enhancements, do NOT include top-up)]],Table19[[#This Row],[Base Wage + PE + Historical + GOF + HA + WEG + Wage increase + Wage floor ]])</f>
        <v>0</v>
      </c>
      <c r="V165" s="4">
        <f>Table19[[#This Row],[Final 2025 Hourly Wage
(Higher of column H '[2024 wage'] and column S '[2025 wage'])]]*Table19[[#This Row],[Estimated program hours worked from Jan 1st to Dec 31st 2025]]</f>
        <v>0</v>
      </c>
      <c r="X165" s="35" t="str">
        <f>Table19[[#This Row],[Wage Enhancement (WEG) Eligibility Rate per hour]]</f>
        <v/>
      </c>
      <c r="Y165" s="42">
        <f>Table19[[#This Row],[Hourly Pay Equity (PE) (if applicable)]]+Table19[[#This Row],[GOF (SWB) + Hourly Historical Funding (if applicable)]]</f>
        <v>0</v>
      </c>
      <c r="Z165" s="36">
        <f>IFERROR(Table19[[#This Row],[2025 Wage Increase Rate]]+Table19[[#This Row],[2025 Wage Floor Rate]]+Table19[[#This Row],[Wage Stability]],0)</f>
        <v>0</v>
      </c>
    </row>
    <row r="166" spans="1:26" outlineLevel="1" x14ac:dyDescent="0.55000000000000004">
      <c r="A166" s="11"/>
      <c r="B166" s="12"/>
      <c r="C166" s="12"/>
      <c r="D166" s="11"/>
      <c r="E166" s="32" t="str">
        <f>IF(ISERROR(VLOOKUP(D166,'Data Input (ROP Use Only)'!$D$1:$E$4,2,FALSE)),"",(VLOOKUP(D166,'Data Input (ROP Use Only)'!$D$1:$E$4,2,FALSE)))</f>
        <v/>
      </c>
      <c r="F166" s="32" t="str">
        <f>IF(ISERROR(VLOOKUP(D166,'Data Input (ROP Use Only)'!$D$1:$F$4,3,FALSE)),"",(VLOOKUP(D166,'Data Input (ROP Use Only)'!$D$1:$F$4,3,FALSE)))</f>
        <v/>
      </c>
      <c r="G166" s="9"/>
      <c r="H166" s="9"/>
      <c r="I166" s="10"/>
      <c r="J166" s="10"/>
      <c r="K166" s="10"/>
      <c r="L166" s="13">
        <f>SUM(Table19[[#This Row],[Base Wage per hour as of December 31st, 2024
 (before applying any grants/enhancements)]:[GOF (SWB) + Hourly Historical Funding (if applicable)]])</f>
        <v>0</v>
      </c>
      <c r="M166" s="7" t="str">
        <f>IF(ISERROR(VLOOKUP(D166,'Data Input (ROP Use Only)'!$D$1:$G$4,4,FALSE)),"",(VLOOKUP(D166,'Data Input (ROP Use Only)'!$D$1:$G$4,4,FALSE)))</f>
        <v/>
      </c>
      <c r="N166" s="5" t="str" cm="1">
        <f t="array" ref="N166">IFERROR((_xlfn.IFS(M166-L166&lt;=0,0,M166-L166&lt;=0,0,M166-L166&gt;=2,2,M166-L166&lt;3,M166-L166)),"")</f>
        <v/>
      </c>
      <c r="O166" s="5">
        <f>SUM(Table19[[#This Row],[Base Wage per hour as of December 31st, 2024
 (before applying any grants/enhancements)]:[GOF (SWB) + Hourly Historical Funding (if applicable)]],Table19[[#This Row],[Wage Enhancement (WEG) Eligibility Rate per hour]])</f>
        <v>0</v>
      </c>
      <c r="P166" s="5" t="str" cm="1">
        <f t="array" ref="P166">IFERROR((_xlfn.IFS(C166="NON-RECE",0,C166="Director-Approved",0,F166-O166&lt;=0,0,F166-O166&lt;=0,0,F166-O166&gt;=3,3,F166-O166&lt;3,F166-O166)),"")</f>
        <v/>
      </c>
      <c r="Q166" s="4" cm="1">
        <f t="array" ref="Q166">_xlfn.IFS(O166=0,0,O166&gt;=0,O166+P166)</f>
        <v>0</v>
      </c>
      <c r="R166" s="5" t="str">
        <f t="shared" si="2"/>
        <v/>
      </c>
      <c r="S166" s="4" cm="1">
        <f t="array" ref="S166">_xlfn.IFS(Q166=0,0,Q166&gt;=0,Q166+R166)</f>
        <v>0</v>
      </c>
      <c r="T16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6" s="5">
        <f>MAX(Table19[[#This Row],[Staff Hourly Wage as of December 31st, 2024
 (inclusive of all grants/enhancements, do NOT include top-up)]],Table19[[#This Row],[Base Wage + PE + Historical + GOF + HA + WEG + Wage increase + Wage floor ]])</f>
        <v>0</v>
      </c>
      <c r="V166" s="4">
        <f>Table19[[#This Row],[Final 2025 Hourly Wage
(Higher of column H '[2024 wage'] and column S '[2025 wage'])]]*Table19[[#This Row],[Estimated program hours worked from Jan 1st to Dec 31st 2025]]</f>
        <v>0</v>
      </c>
      <c r="X166" s="35" t="str">
        <f>Table19[[#This Row],[Wage Enhancement (WEG) Eligibility Rate per hour]]</f>
        <v/>
      </c>
      <c r="Y166" s="42">
        <f>Table19[[#This Row],[Hourly Pay Equity (PE) (if applicable)]]+Table19[[#This Row],[GOF (SWB) + Hourly Historical Funding (if applicable)]]</f>
        <v>0</v>
      </c>
      <c r="Z166" s="36">
        <f>IFERROR(Table19[[#This Row],[2025 Wage Increase Rate]]+Table19[[#This Row],[2025 Wage Floor Rate]]+Table19[[#This Row],[Wage Stability]],0)</f>
        <v>0</v>
      </c>
    </row>
    <row r="167" spans="1:26" outlineLevel="1" x14ac:dyDescent="0.55000000000000004">
      <c r="A167" s="11"/>
      <c r="B167" s="12"/>
      <c r="C167" s="12"/>
      <c r="D167" s="11"/>
      <c r="E167" s="32" t="str">
        <f>IF(ISERROR(VLOOKUP(D167,'Data Input (ROP Use Only)'!$D$1:$E$4,2,FALSE)),"",(VLOOKUP(D167,'Data Input (ROP Use Only)'!$D$1:$E$4,2,FALSE)))</f>
        <v/>
      </c>
      <c r="F167" s="32" t="str">
        <f>IF(ISERROR(VLOOKUP(D167,'Data Input (ROP Use Only)'!$D$1:$F$4,3,FALSE)),"",(VLOOKUP(D167,'Data Input (ROP Use Only)'!$D$1:$F$4,3,FALSE)))</f>
        <v/>
      </c>
      <c r="G167" s="9"/>
      <c r="H167" s="9"/>
      <c r="I167" s="10"/>
      <c r="J167" s="10"/>
      <c r="K167" s="10"/>
      <c r="L167" s="13">
        <f>SUM(Table19[[#This Row],[Base Wage per hour as of December 31st, 2024
 (before applying any grants/enhancements)]:[GOF (SWB) + Hourly Historical Funding (if applicable)]])</f>
        <v>0</v>
      </c>
      <c r="M167" s="7" t="str">
        <f>IF(ISERROR(VLOOKUP(D167,'Data Input (ROP Use Only)'!$D$1:$G$4,4,FALSE)),"",(VLOOKUP(D167,'Data Input (ROP Use Only)'!$D$1:$G$4,4,FALSE)))</f>
        <v/>
      </c>
      <c r="N167" s="5" t="str" cm="1">
        <f t="array" ref="N167">IFERROR((_xlfn.IFS(M167-L167&lt;=0,0,M167-L167&lt;=0,0,M167-L167&gt;=2,2,M167-L167&lt;3,M167-L167)),"")</f>
        <v/>
      </c>
      <c r="O167" s="5">
        <f>SUM(Table19[[#This Row],[Base Wage per hour as of December 31st, 2024
 (before applying any grants/enhancements)]:[GOF (SWB) + Hourly Historical Funding (if applicable)]],Table19[[#This Row],[Wage Enhancement (WEG) Eligibility Rate per hour]])</f>
        <v>0</v>
      </c>
      <c r="P167" s="5" t="str" cm="1">
        <f t="array" ref="P167">IFERROR((_xlfn.IFS(C167="NON-RECE",0,C167="Director-Approved",0,F167-O167&lt;=0,0,F167-O167&lt;=0,0,F167-O167&gt;=3,3,F167-O167&lt;3,F167-O167)),"")</f>
        <v/>
      </c>
      <c r="Q167" s="4" cm="1">
        <f t="array" ref="Q167">_xlfn.IFS(O167=0,0,O167&gt;=0,O167+P167)</f>
        <v>0</v>
      </c>
      <c r="R167" s="5" t="str">
        <f t="shared" si="2"/>
        <v/>
      </c>
      <c r="S167" s="4" cm="1">
        <f t="array" ref="S167">_xlfn.IFS(Q167=0,0,Q167&gt;=0,Q167+R167)</f>
        <v>0</v>
      </c>
      <c r="T16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7" s="5">
        <f>MAX(Table19[[#This Row],[Staff Hourly Wage as of December 31st, 2024
 (inclusive of all grants/enhancements, do NOT include top-up)]],Table19[[#This Row],[Base Wage + PE + Historical + GOF + HA + WEG + Wage increase + Wage floor ]])</f>
        <v>0</v>
      </c>
      <c r="V167" s="4">
        <f>Table19[[#This Row],[Final 2025 Hourly Wage
(Higher of column H '[2024 wage'] and column S '[2025 wage'])]]*Table19[[#This Row],[Estimated program hours worked from Jan 1st to Dec 31st 2025]]</f>
        <v>0</v>
      </c>
      <c r="X167" s="35" t="str">
        <f>Table19[[#This Row],[Wage Enhancement (WEG) Eligibility Rate per hour]]</f>
        <v/>
      </c>
      <c r="Y167" s="42">
        <f>Table19[[#This Row],[Hourly Pay Equity (PE) (if applicable)]]+Table19[[#This Row],[GOF (SWB) + Hourly Historical Funding (if applicable)]]</f>
        <v>0</v>
      </c>
      <c r="Z167" s="36">
        <f>IFERROR(Table19[[#This Row],[2025 Wage Increase Rate]]+Table19[[#This Row],[2025 Wage Floor Rate]]+Table19[[#This Row],[Wage Stability]],0)</f>
        <v>0</v>
      </c>
    </row>
    <row r="168" spans="1:26" outlineLevel="1" x14ac:dyDescent="0.55000000000000004">
      <c r="A168" s="11"/>
      <c r="B168" s="12"/>
      <c r="C168" s="12"/>
      <c r="D168" s="11"/>
      <c r="E168" s="32" t="str">
        <f>IF(ISERROR(VLOOKUP(D168,'Data Input (ROP Use Only)'!$D$1:$E$4,2,FALSE)),"",(VLOOKUP(D168,'Data Input (ROP Use Only)'!$D$1:$E$4,2,FALSE)))</f>
        <v/>
      </c>
      <c r="F168" s="32" t="str">
        <f>IF(ISERROR(VLOOKUP(D168,'Data Input (ROP Use Only)'!$D$1:$F$4,3,FALSE)),"",(VLOOKUP(D168,'Data Input (ROP Use Only)'!$D$1:$F$4,3,FALSE)))</f>
        <v/>
      </c>
      <c r="G168" s="9"/>
      <c r="H168" s="9"/>
      <c r="I168" s="10"/>
      <c r="J168" s="10"/>
      <c r="K168" s="10"/>
      <c r="L168" s="13">
        <f>SUM(Table19[[#This Row],[Base Wage per hour as of December 31st, 2024
 (before applying any grants/enhancements)]:[GOF (SWB) + Hourly Historical Funding (if applicable)]])</f>
        <v>0</v>
      </c>
      <c r="M168" s="7" t="str">
        <f>IF(ISERROR(VLOOKUP(D168,'Data Input (ROP Use Only)'!$D$1:$G$4,4,FALSE)),"",(VLOOKUP(D168,'Data Input (ROP Use Only)'!$D$1:$G$4,4,FALSE)))</f>
        <v/>
      </c>
      <c r="N168" s="5" t="str" cm="1">
        <f t="array" ref="N168">IFERROR((_xlfn.IFS(M168-L168&lt;=0,0,M168-L168&lt;=0,0,M168-L168&gt;=2,2,M168-L168&lt;3,M168-L168)),"")</f>
        <v/>
      </c>
      <c r="O168" s="5">
        <f>SUM(Table19[[#This Row],[Base Wage per hour as of December 31st, 2024
 (before applying any grants/enhancements)]:[GOF (SWB) + Hourly Historical Funding (if applicable)]],Table19[[#This Row],[Wage Enhancement (WEG) Eligibility Rate per hour]])</f>
        <v>0</v>
      </c>
      <c r="P168" s="5" t="str" cm="1">
        <f t="array" ref="P168">IFERROR((_xlfn.IFS(C168="NON-RECE",0,C168="Director-Approved",0,F168-O168&lt;=0,0,F168-O168&lt;=0,0,F168-O168&gt;=3,3,F168-O168&lt;3,F168-O168)),"")</f>
        <v/>
      </c>
      <c r="Q168" s="4" cm="1">
        <f t="array" ref="Q168">_xlfn.IFS(O168=0,0,O168&gt;=0,O168+P168)</f>
        <v>0</v>
      </c>
      <c r="R168" s="5" t="str">
        <f t="shared" si="2"/>
        <v/>
      </c>
      <c r="S168" s="4" cm="1">
        <f t="array" ref="S168">_xlfn.IFS(Q168=0,0,Q168&gt;=0,Q168+R168)</f>
        <v>0</v>
      </c>
      <c r="T16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8" s="5">
        <f>MAX(Table19[[#This Row],[Staff Hourly Wage as of December 31st, 2024
 (inclusive of all grants/enhancements, do NOT include top-up)]],Table19[[#This Row],[Base Wage + PE + Historical + GOF + HA + WEG + Wage increase + Wage floor ]])</f>
        <v>0</v>
      </c>
      <c r="V168" s="4">
        <f>Table19[[#This Row],[Final 2025 Hourly Wage
(Higher of column H '[2024 wage'] and column S '[2025 wage'])]]*Table19[[#This Row],[Estimated program hours worked from Jan 1st to Dec 31st 2025]]</f>
        <v>0</v>
      </c>
      <c r="X168" s="35" t="str">
        <f>Table19[[#This Row],[Wage Enhancement (WEG) Eligibility Rate per hour]]</f>
        <v/>
      </c>
      <c r="Y168" s="42">
        <f>Table19[[#This Row],[Hourly Pay Equity (PE) (if applicable)]]+Table19[[#This Row],[GOF (SWB) + Hourly Historical Funding (if applicable)]]</f>
        <v>0</v>
      </c>
      <c r="Z168" s="36">
        <f>IFERROR(Table19[[#This Row],[2025 Wage Increase Rate]]+Table19[[#This Row],[2025 Wage Floor Rate]]+Table19[[#This Row],[Wage Stability]],0)</f>
        <v>0</v>
      </c>
    </row>
    <row r="169" spans="1:26" outlineLevel="1" x14ac:dyDescent="0.55000000000000004">
      <c r="A169" s="11"/>
      <c r="B169" s="12"/>
      <c r="C169" s="12"/>
      <c r="D169" s="11"/>
      <c r="E169" s="32" t="str">
        <f>IF(ISERROR(VLOOKUP(D169,'Data Input (ROP Use Only)'!$D$1:$E$4,2,FALSE)),"",(VLOOKUP(D169,'Data Input (ROP Use Only)'!$D$1:$E$4,2,FALSE)))</f>
        <v/>
      </c>
      <c r="F169" s="32" t="str">
        <f>IF(ISERROR(VLOOKUP(D169,'Data Input (ROP Use Only)'!$D$1:$F$4,3,FALSE)),"",(VLOOKUP(D169,'Data Input (ROP Use Only)'!$D$1:$F$4,3,FALSE)))</f>
        <v/>
      </c>
      <c r="G169" s="9"/>
      <c r="H169" s="9"/>
      <c r="I169" s="10"/>
      <c r="J169" s="10"/>
      <c r="K169" s="10"/>
      <c r="L169" s="13">
        <f>SUM(Table19[[#This Row],[Base Wage per hour as of December 31st, 2024
 (before applying any grants/enhancements)]:[GOF (SWB) + Hourly Historical Funding (if applicable)]])</f>
        <v>0</v>
      </c>
      <c r="M169" s="7" t="str">
        <f>IF(ISERROR(VLOOKUP(D169,'Data Input (ROP Use Only)'!$D$1:$G$4,4,FALSE)),"",(VLOOKUP(D169,'Data Input (ROP Use Only)'!$D$1:$G$4,4,FALSE)))</f>
        <v/>
      </c>
      <c r="N169" s="5" t="str" cm="1">
        <f t="array" ref="N169">IFERROR((_xlfn.IFS(M169-L169&lt;=0,0,M169-L169&lt;=0,0,M169-L169&gt;=2,2,M169-L169&lt;3,M169-L169)),"")</f>
        <v/>
      </c>
      <c r="O169" s="5">
        <f>SUM(Table19[[#This Row],[Base Wage per hour as of December 31st, 2024
 (before applying any grants/enhancements)]:[GOF (SWB) + Hourly Historical Funding (if applicable)]],Table19[[#This Row],[Wage Enhancement (WEG) Eligibility Rate per hour]])</f>
        <v>0</v>
      </c>
      <c r="P169" s="5" t="str" cm="1">
        <f t="array" ref="P169">IFERROR((_xlfn.IFS(C169="NON-RECE",0,C169="Director-Approved",0,F169-O169&lt;=0,0,F169-O169&lt;=0,0,F169-O169&gt;=3,3,F169-O169&lt;3,F169-O169)),"")</f>
        <v/>
      </c>
      <c r="Q169" s="4" cm="1">
        <f t="array" ref="Q169">_xlfn.IFS(O169=0,0,O169&gt;=0,O169+P169)</f>
        <v>0</v>
      </c>
      <c r="R169" s="5" t="str">
        <f t="shared" si="2"/>
        <v/>
      </c>
      <c r="S169" s="4" cm="1">
        <f t="array" ref="S169">_xlfn.IFS(Q169=0,0,Q169&gt;=0,Q169+R169)</f>
        <v>0</v>
      </c>
      <c r="T16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69" s="5">
        <f>MAX(Table19[[#This Row],[Staff Hourly Wage as of December 31st, 2024
 (inclusive of all grants/enhancements, do NOT include top-up)]],Table19[[#This Row],[Base Wage + PE + Historical + GOF + HA + WEG + Wage increase + Wage floor ]])</f>
        <v>0</v>
      </c>
      <c r="V169" s="4">
        <f>Table19[[#This Row],[Final 2025 Hourly Wage
(Higher of column H '[2024 wage'] and column S '[2025 wage'])]]*Table19[[#This Row],[Estimated program hours worked from Jan 1st to Dec 31st 2025]]</f>
        <v>0</v>
      </c>
      <c r="X169" s="35" t="str">
        <f>Table19[[#This Row],[Wage Enhancement (WEG) Eligibility Rate per hour]]</f>
        <v/>
      </c>
      <c r="Y169" s="42">
        <f>Table19[[#This Row],[Hourly Pay Equity (PE) (if applicable)]]+Table19[[#This Row],[GOF (SWB) + Hourly Historical Funding (if applicable)]]</f>
        <v>0</v>
      </c>
      <c r="Z169" s="36">
        <f>IFERROR(Table19[[#This Row],[2025 Wage Increase Rate]]+Table19[[#This Row],[2025 Wage Floor Rate]]+Table19[[#This Row],[Wage Stability]],0)</f>
        <v>0</v>
      </c>
    </row>
    <row r="170" spans="1:26" outlineLevel="1" x14ac:dyDescent="0.55000000000000004">
      <c r="A170" s="11"/>
      <c r="B170" s="12"/>
      <c r="C170" s="12"/>
      <c r="D170" s="11"/>
      <c r="E170" s="32" t="str">
        <f>IF(ISERROR(VLOOKUP(D170,'Data Input (ROP Use Only)'!$D$1:$E$4,2,FALSE)),"",(VLOOKUP(D170,'Data Input (ROP Use Only)'!$D$1:$E$4,2,FALSE)))</f>
        <v/>
      </c>
      <c r="F170" s="32" t="str">
        <f>IF(ISERROR(VLOOKUP(D170,'Data Input (ROP Use Only)'!$D$1:$F$4,3,FALSE)),"",(VLOOKUP(D170,'Data Input (ROP Use Only)'!$D$1:$F$4,3,FALSE)))</f>
        <v/>
      </c>
      <c r="G170" s="9"/>
      <c r="H170" s="9"/>
      <c r="I170" s="10"/>
      <c r="J170" s="10"/>
      <c r="K170" s="10"/>
      <c r="L170" s="13">
        <f>SUM(Table19[[#This Row],[Base Wage per hour as of December 31st, 2024
 (before applying any grants/enhancements)]:[GOF (SWB) + Hourly Historical Funding (if applicable)]])</f>
        <v>0</v>
      </c>
      <c r="M170" s="7" t="str">
        <f>IF(ISERROR(VLOOKUP(D170,'Data Input (ROP Use Only)'!$D$1:$G$4,4,FALSE)),"",(VLOOKUP(D170,'Data Input (ROP Use Only)'!$D$1:$G$4,4,FALSE)))</f>
        <v/>
      </c>
      <c r="N170" s="5" t="str" cm="1">
        <f t="array" ref="N170">IFERROR((_xlfn.IFS(M170-L170&lt;=0,0,M170-L170&lt;=0,0,M170-L170&gt;=2,2,M170-L170&lt;3,M170-L170)),"")</f>
        <v/>
      </c>
      <c r="O170" s="5">
        <f>SUM(Table19[[#This Row],[Base Wage per hour as of December 31st, 2024
 (before applying any grants/enhancements)]:[GOF (SWB) + Hourly Historical Funding (if applicable)]],Table19[[#This Row],[Wage Enhancement (WEG) Eligibility Rate per hour]])</f>
        <v>0</v>
      </c>
      <c r="P170" s="5" t="str" cm="1">
        <f t="array" ref="P170">IFERROR((_xlfn.IFS(C170="NON-RECE",0,C170="Director-Approved",0,F170-O170&lt;=0,0,F170-O170&lt;=0,0,F170-O170&gt;=3,3,F170-O170&lt;3,F170-O170)),"")</f>
        <v/>
      </c>
      <c r="Q170" s="4" cm="1">
        <f t="array" ref="Q170">_xlfn.IFS(O170=0,0,O170&gt;=0,O170+P170)</f>
        <v>0</v>
      </c>
      <c r="R170" s="5" t="str">
        <f t="shared" si="2"/>
        <v/>
      </c>
      <c r="S170" s="4" cm="1">
        <f t="array" ref="S170">_xlfn.IFS(Q170=0,0,Q170&gt;=0,Q170+R170)</f>
        <v>0</v>
      </c>
      <c r="T17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0" s="5">
        <f>MAX(Table19[[#This Row],[Staff Hourly Wage as of December 31st, 2024
 (inclusive of all grants/enhancements, do NOT include top-up)]],Table19[[#This Row],[Base Wage + PE + Historical + GOF + HA + WEG + Wage increase + Wage floor ]])</f>
        <v>0</v>
      </c>
      <c r="V170" s="4">
        <f>Table19[[#This Row],[Final 2025 Hourly Wage
(Higher of column H '[2024 wage'] and column S '[2025 wage'])]]*Table19[[#This Row],[Estimated program hours worked from Jan 1st to Dec 31st 2025]]</f>
        <v>0</v>
      </c>
      <c r="X170" s="35" t="str">
        <f>Table19[[#This Row],[Wage Enhancement (WEG) Eligibility Rate per hour]]</f>
        <v/>
      </c>
      <c r="Y170" s="42">
        <f>Table19[[#This Row],[Hourly Pay Equity (PE) (if applicable)]]+Table19[[#This Row],[GOF (SWB) + Hourly Historical Funding (if applicable)]]</f>
        <v>0</v>
      </c>
      <c r="Z170" s="36">
        <f>IFERROR(Table19[[#This Row],[2025 Wage Increase Rate]]+Table19[[#This Row],[2025 Wage Floor Rate]]+Table19[[#This Row],[Wage Stability]],0)</f>
        <v>0</v>
      </c>
    </row>
    <row r="171" spans="1:26" outlineLevel="1" x14ac:dyDescent="0.55000000000000004">
      <c r="A171" s="11"/>
      <c r="B171" s="12"/>
      <c r="C171" s="12"/>
      <c r="D171" s="11"/>
      <c r="E171" s="32" t="str">
        <f>IF(ISERROR(VLOOKUP(D171,'Data Input (ROP Use Only)'!$D$1:$E$4,2,FALSE)),"",(VLOOKUP(D171,'Data Input (ROP Use Only)'!$D$1:$E$4,2,FALSE)))</f>
        <v/>
      </c>
      <c r="F171" s="32" t="str">
        <f>IF(ISERROR(VLOOKUP(D171,'Data Input (ROP Use Only)'!$D$1:$F$4,3,FALSE)),"",(VLOOKUP(D171,'Data Input (ROP Use Only)'!$D$1:$F$4,3,FALSE)))</f>
        <v/>
      </c>
      <c r="G171" s="9"/>
      <c r="H171" s="9"/>
      <c r="I171" s="10"/>
      <c r="J171" s="10"/>
      <c r="K171" s="10"/>
      <c r="L171" s="13">
        <f>SUM(Table19[[#This Row],[Base Wage per hour as of December 31st, 2024
 (before applying any grants/enhancements)]:[GOF (SWB) + Hourly Historical Funding (if applicable)]])</f>
        <v>0</v>
      </c>
      <c r="M171" s="7" t="str">
        <f>IF(ISERROR(VLOOKUP(D171,'Data Input (ROP Use Only)'!$D$1:$G$4,4,FALSE)),"",(VLOOKUP(D171,'Data Input (ROP Use Only)'!$D$1:$G$4,4,FALSE)))</f>
        <v/>
      </c>
      <c r="N171" s="5" t="str" cm="1">
        <f t="array" ref="N171">IFERROR((_xlfn.IFS(M171-L171&lt;=0,0,M171-L171&lt;=0,0,M171-L171&gt;=2,2,M171-L171&lt;3,M171-L171)),"")</f>
        <v/>
      </c>
      <c r="O171" s="5">
        <f>SUM(Table19[[#This Row],[Base Wage per hour as of December 31st, 2024
 (before applying any grants/enhancements)]:[GOF (SWB) + Hourly Historical Funding (if applicable)]],Table19[[#This Row],[Wage Enhancement (WEG) Eligibility Rate per hour]])</f>
        <v>0</v>
      </c>
      <c r="P171" s="5" t="str" cm="1">
        <f t="array" ref="P171">IFERROR((_xlfn.IFS(C171="NON-RECE",0,C171="Director-Approved",0,F171-O171&lt;=0,0,F171-O171&lt;=0,0,F171-O171&gt;=3,3,F171-O171&lt;3,F171-O171)),"")</f>
        <v/>
      </c>
      <c r="Q171" s="4" cm="1">
        <f t="array" ref="Q171">_xlfn.IFS(O171=0,0,O171&gt;=0,O171+P171)</f>
        <v>0</v>
      </c>
      <c r="R171" s="5" t="str">
        <f t="shared" si="2"/>
        <v/>
      </c>
      <c r="S171" s="4" cm="1">
        <f t="array" ref="S171">_xlfn.IFS(Q171=0,0,Q171&gt;=0,Q171+R171)</f>
        <v>0</v>
      </c>
      <c r="T17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1" s="5">
        <f>MAX(Table19[[#This Row],[Staff Hourly Wage as of December 31st, 2024
 (inclusive of all grants/enhancements, do NOT include top-up)]],Table19[[#This Row],[Base Wage + PE + Historical + GOF + HA + WEG + Wage increase + Wage floor ]])</f>
        <v>0</v>
      </c>
      <c r="V171" s="4">
        <f>Table19[[#This Row],[Final 2025 Hourly Wage
(Higher of column H '[2024 wage'] and column S '[2025 wage'])]]*Table19[[#This Row],[Estimated program hours worked from Jan 1st to Dec 31st 2025]]</f>
        <v>0</v>
      </c>
      <c r="X171" s="35" t="str">
        <f>Table19[[#This Row],[Wage Enhancement (WEG) Eligibility Rate per hour]]</f>
        <v/>
      </c>
      <c r="Y171" s="42">
        <f>Table19[[#This Row],[Hourly Pay Equity (PE) (if applicable)]]+Table19[[#This Row],[GOF (SWB) + Hourly Historical Funding (if applicable)]]</f>
        <v>0</v>
      </c>
      <c r="Z171" s="36">
        <f>IFERROR(Table19[[#This Row],[2025 Wage Increase Rate]]+Table19[[#This Row],[2025 Wage Floor Rate]]+Table19[[#This Row],[Wage Stability]],0)</f>
        <v>0</v>
      </c>
    </row>
    <row r="172" spans="1:26" outlineLevel="1" x14ac:dyDescent="0.55000000000000004">
      <c r="A172" s="11"/>
      <c r="B172" s="12"/>
      <c r="C172" s="12"/>
      <c r="D172" s="11"/>
      <c r="E172" s="32" t="str">
        <f>IF(ISERROR(VLOOKUP(D172,'Data Input (ROP Use Only)'!$D$1:$E$4,2,FALSE)),"",(VLOOKUP(D172,'Data Input (ROP Use Only)'!$D$1:$E$4,2,FALSE)))</f>
        <v/>
      </c>
      <c r="F172" s="32" t="str">
        <f>IF(ISERROR(VLOOKUP(D172,'Data Input (ROP Use Only)'!$D$1:$F$4,3,FALSE)),"",(VLOOKUP(D172,'Data Input (ROP Use Only)'!$D$1:$F$4,3,FALSE)))</f>
        <v/>
      </c>
      <c r="G172" s="9"/>
      <c r="H172" s="9"/>
      <c r="I172" s="10"/>
      <c r="J172" s="10"/>
      <c r="K172" s="10"/>
      <c r="L172" s="13">
        <f>SUM(Table19[[#This Row],[Base Wage per hour as of December 31st, 2024
 (before applying any grants/enhancements)]:[GOF (SWB) + Hourly Historical Funding (if applicable)]])</f>
        <v>0</v>
      </c>
      <c r="M172" s="7" t="str">
        <f>IF(ISERROR(VLOOKUP(D172,'Data Input (ROP Use Only)'!$D$1:$G$4,4,FALSE)),"",(VLOOKUP(D172,'Data Input (ROP Use Only)'!$D$1:$G$4,4,FALSE)))</f>
        <v/>
      </c>
      <c r="N172" s="5" t="str" cm="1">
        <f t="array" ref="N172">IFERROR((_xlfn.IFS(M172-L172&lt;=0,0,M172-L172&lt;=0,0,M172-L172&gt;=2,2,M172-L172&lt;3,M172-L172)),"")</f>
        <v/>
      </c>
      <c r="O172" s="5">
        <f>SUM(Table19[[#This Row],[Base Wage per hour as of December 31st, 2024
 (before applying any grants/enhancements)]:[GOF (SWB) + Hourly Historical Funding (if applicable)]],Table19[[#This Row],[Wage Enhancement (WEG) Eligibility Rate per hour]])</f>
        <v>0</v>
      </c>
      <c r="P172" s="5" t="str" cm="1">
        <f t="array" ref="P172">IFERROR((_xlfn.IFS(C172="NON-RECE",0,C172="Director-Approved",0,F172-O172&lt;=0,0,F172-O172&lt;=0,0,F172-O172&gt;=3,3,F172-O172&lt;3,F172-O172)),"")</f>
        <v/>
      </c>
      <c r="Q172" s="4" cm="1">
        <f t="array" ref="Q172">_xlfn.IFS(O172=0,0,O172&gt;=0,O172+P172)</f>
        <v>0</v>
      </c>
      <c r="R172" s="5" t="str">
        <f t="shared" si="2"/>
        <v/>
      </c>
      <c r="S172" s="4" cm="1">
        <f t="array" ref="S172">_xlfn.IFS(Q172=0,0,Q172&gt;=0,Q172+R172)</f>
        <v>0</v>
      </c>
      <c r="T17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2" s="5">
        <f>MAX(Table19[[#This Row],[Staff Hourly Wage as of December 31st, 2024
 (inclusive of all grants/enhancements, do NOT include top-up)]],Table19[[#This Row],[Base Wage + PE + Historical + GOF + HA + WEG + Wage increase + Wage floor ]])</f>
        <v>0</v>
      </c>
      <c r="V172" s="4">
        <f>Table19[[#This Row],[Final 2025 Hourly Wage
(Higher of column H '[2024 wage'] and column S '[2025 wage'])]]*Table19[[#This Row],[Estimated program hours worked from Jan 1st to Dec 31st 2025]]</f>
        <v>0</v>
      </c>
      <c r="X172" s="35" t="str">
        <f>Table19[[#This Row],[Wage Enhancement (WEG) Eligibility Rate per hour]]</f>
        <v/>
      </c>
      <c r="Y172" s="42">
        <f>Table19[[#This Row],[Hourly Pay Equity (PE) (if applicable)]]+Table19[[#This Row],[GOF (SWB) + Hourly Historical Funding (if applicable)]]</f>
        <v>0</v>
      </c>
      <c r="Z172" s="36">
        <f>IFERROR(Table19[[#This Row],[2025 Wage Increase Rate]]+Table19[[#This Row],[2025 Wage Floor Rate]]+Table19[[#This Row],[Wage Stability]],0)</f>
        <v>0</v>
      </c>
    </row>
    <row r="173" spans="1:26" outlineLevel="1" x14ac:dyDescent="0.55000000000000004">
      <c r="A173" s="11"/>
      <c r="B173" s="12"/>
      <c r="C173" s="12"/>
      <c r="D173" s="11"/>
      <c r="E173" s="32" t="str">
        <f>IF(ISERROR(VLOOKUP(D173,'Data Input (ROP Use Only)'!$D$1:$E$4,2,FALSE)),"",(VLOOKUP(D173,'Data Input (ROP Use Only)'!$D$1:$E$4,2,FALSE)))</f>
        <v/>
      </c>
      <c r="F173" s="32" t="str">
        <f>IF(ISERROR(VLOOKUP(D173,'Data Input (ROP Use Only)'!$D$1:$F$4,3,FALSE)),"",(VLOOKUP(D173,'Data Input (ROP Use Only)'!$D$1:$F$4,3,FALSE)))</f>
        <v/>
      </c>
      <c r="G173" s="9"/>
      <c r="H173" s="9"/>
      <c r="I173" s="10"/>
      <c r="J173" s="10"/>
      <c r="K173" s="10"/>
      <c r="L173" s="13">
        <f>SUM(Table19[[#This Row],[Base Wage per hour as of December 31st, 2024
 (before applying any grants/enhancements)]:[GOF (SWB) + Hourly Historical Funding (if applicable)]])</f>
        <v>0</v>
      </c>
      <c r="M173" s="7" t="str">
        <f>IF(ISERROR(VLOOKUP(D173,'Data Input (ROP Use Only)'!$D$1:$G$4,4,FALSE)),"",(VLOOKUP(D173,'Data Input (ROP Use Only)'!$D$1:$G$4,4,FALSE)))</f>
        <v/>
      </c>
      <c r="N173" s="5" t="str" cm="1">
        <f t="array" ref="N173">IFERROR((_xlfn.IFS(M173-L173&lt;=0,0,M173-L173&lt;=0,0,M173-L173&gt;=2,2,M173-L173&lt;3,M173-L173)),"")</f>
        <v/>
      </c>
      <c r="O173" s="5">
        <f>SUM(Table19[[#This Row],[Base Wage per hour as of December 31st, 2024
 (before applying any grants/enhancements)]:[GOF (SWB) + Hourly Historical Funding (if applicable)]],Table19[[#This Row],[Wage Enhancement (WEG) Eligibility Rate per hour]])</f>
        <v>0</v>
      </c>
      <c r="P173" s="5" t="str" cm="1">
        <f t="array" ref="P173">IFERROR((_xlfn.IFS(C173="NON-RECE",0,C173="Director-Approved",0,F173-O173&lt;=0,0,F173-O173&lt;=0,0,F173-O173&gt;=3,3,F173-O173&lt;3,F173-O173)),"")</f>
        <v/>
      </c>
      <c r="Q173" s="4" cm="1">
        <f t="array" ref="Q173">_xlfn.IFS(O173=0,0,O173&gt;=0,O173+P173)</f>
        <v>0</v>
      </c>
      <c r="R173" s="5" t="str">
        <f t="shared" si="2"/>
        <v/>
      </c>
      <c r="S173" s="4" cm="1">
        <f t="array" ref="S173">_xlfn.IFS(Q173=0,0,Q173&gt;=0,Q173+R173)</f>
        <v>0</v>
      </c>
      <c r="T17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3" s="5">
        <f>MAX(Table19[[#This Row],[Staff Hourly Wage as of December 31st, 2024
 (inclusive of all grants/enhancements, do NOT include top-up)]],Table19[[#This Row],[Base Wage + PE + Historical + GOF + HA + WEG + Wage increase + Wage floor ]])</f>
        <v>0</v>
      </c>
      <c r="V173" s="4">
        <f>Table19[[#This Row],[Final 2025 Hourly Wage
(Higher of column H '[2024 wage'] and column S '[2025 wage'])]]*Table19[[#This Row],[Estimated program hours worked from Jan 1st to Dec 31st 2025]]</f>
        <v>0</v>
      </c>
      <c r="X173" s="35" t="str">
        <f>Table19[[#This Row],[Wage Enhancement (WEG) Eligibility Rate per hour]]</f>
        <v/>
      </c>
      <c r="Y173" s="42">
        <f>Table19[[#This Row],[Hourly Pay Equity (PE) (if applicable)]]+Table19[[#This Row],[GOF (SWB) + Hourly Historical Funding (if applicable)]]</f>
        <v>0</v>
      </c>
      <c r="Z173" s="36">
        <f>IFERROR(Table19[[#This Row],[2025 Wage Increase Rate]]+Table19[[#This Row],[2025 Wage Floor Rate]]+Table19[[#This Row],[Wage Stability]],0)</f>
        <v>0</v>
      </c>
    </row>
    <row r="174" spans="1:26" outlineLevel="1" x14ac:dyDescent="0.55000000000000004">
      <c r="A174" s="11"/>
      <c r="B174" s="12"/>
      <c r="C174" s="12"/>
      <c r="D174" s="11"/>
      <c r="E174" s="32" t="str">
        <f>IF(ISERROR(VLOOKUP(D174,'Data Input (ROP Use Only)'!$D$1:$E$4,2,FALSE)),"",(VLOOKUP(D174,'Data Input (ROP Use Only)'!$D$1:$E$4,2,FALSE)))</f>
        <v/>
      </c>
      <c r="F174" s="32" t="str">
        <f>IF(ISERROR(VLOOKUP(D174,'Data Input (ROP Use Only)'!$D$1:$F$4,3,FALSE)),"",(VLOOKUP(D174,'Data Input (ROP Use Only)'!$D$1:$F$4,3,FALSE)))</f>
        <v/>
      </c>
      <c r="G174" s="9"/>
      <c r="H174" s="9"/>
      <c r="I174" s="10"/>
      <c r="J174" s="10"/>
      <c r="K174" s="10"/>
      <c r="L174" s="13">
        <f>SUM(Table19[[#This Row],[Base Wage per hour as of December 31st, 2024
 (before applying any grants/enhancements)]:[GOF (SWB) + Hourly Historical Funding (if applicable)]])</f>
        <v>0</v>
      </c>
      <c r="M174" s="7" t="str">
        <f>IF(ISERROR(VLOOKUP(D174,'Data Input (ROP Use Only)'!$D$1:$G$4,4,FALSE)),"",(VLOOKUP(D174,'Data Input (ROP Use Only)'!$D$1:$G$4,4,FALSE)))</f>
        <v/>
      </c>
      <c r="N174" s="5" t="str" cm="1">
        <f t="array" ref="N174">IFERROR((_xlfn.IFS(M174-L174&lt;=0,0,M174-L174&lt;=0,0,M174-L174&gt;=2,2,M174-L174&lt;3,M174-L174)),"")</f>
        <v/>
      </c>
      <c r="O174" s="5">
        <f>SUM(Table19[[#This Row],[Base Wage per hour as of December 31st, 2024
 (before applying any grants/enhancements)]:[GOF (SWB) + Hourly Historical Funding (if applicable)]],Table19[[#This Row],[Wage Enhancement (WEG) Eligibility Rate per hour]])</f>
        <v>0</v>
      </c>
      <c r="P174" s="5" t="str" cm="1">
        <f t="array" ref="P174">IFERROR((_xlfn.IFS(C174="NON-RECE",0,C174="Director-Approved",0,F174-O174&lt;=0,0,F174-O174&lt;=0,0,F174-O174&gt;=3,3,F174-O174&lt;3,F174-O174)),"")</f>
        <v/>
      </c>
      <c r="Q174" s="4" cm="1">
        <f t="array" ref="Q174">_xlfn.IFS(O174=0,0,O174&gt;=0,O174+P174)</f>
        <v>0</v>
      </c>
      <c r="R174" s="5" t="str">
        <f t="shared" si="2"/>
        <v/>
      </c>
      <c r="S174" s="4" cm="1">
        <f t="array" ref="S174">_xlfn.IFS(Q174=0,0,Q174&gt;=0,Q174+R174)</f>
        <v>0</v>
      </c>
      <c r="T17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4" s="5">
        <f>MAX(Table19[[#This Row],[Staff Hourly Wage as of December 31st, 2024
 (inclusive of all grants/enhancements, do NOT include top-up)]],Table19[[#This Row],[Base Wage + PE + Historical + GOF + HA + WEG + Wage increase + Wage floor ]])</f>
        <v>0</v>
      </c>
      <c r="V174" s="4">
        <f>Table19[[#This Row],[Final 2025 Hourly Wage
(Higher of column H '[2024 wage'] and column S '[2025 wage'])]]*Table19[[#This Row],[Estimated program hours worked from Jan 1st to Dec 31st 2025]]</f>
        <v>0</v>
      </c>
      <c r="X174" s="35" t="str">
        <f>Table19[[#This Row],[Wage Enhancement (WEG) Eligibility Rate per hour]]</f>
        <v/>
      </c>
      <c r="Y174" s="42">
        <f>Table19[[#This Row],[Hourly Pay Equity (PE) (if applicable)]]+Table19[[#This Row],[GOF (SWB) + Hourly Historical Funding (if applicable)]]</f>
        <v>0</v>
      </c>
      <c r="Z174" s="36">
        <f>IFERROR(Table19[[#This Row],[2025 Wage Increase Rate]]+Table19[[#This Row],[2025 Wage Floor Rate]]+Table19[[#This Row],[Wage Stability]],0)</f>
        <v>0</v>
      </c>
    </row>
    <row r="175" spans="1:26" outlineLevel="1" x14ac:dyDescent="0.55000000000000004">
      <c r="A175" s="11"/>
      <c r="B175" s="12"/>
      <c r="C175" s="12"/>
      <c r="D175" s="11"/>
      <c r="E175" s="32" t="str">
        <f>IF(ISERROR(VLOOKUP(D175,'Data Input (ROP Use Only)'!$D$1:$E$4,2,FALSE)),"",(VLOOKUP(D175,'Data Input (ROP Use Only)'!$D$1:$E$4,2,FALSE)))</f>
        <v/>
      </c>
      <c r="F175" s="32" t="str">
        <f>IF(ISERROR(VLOOKUP(D175,'Data Input (ROP Use Only)'!$D$1:$F$4,3,FALSE)),"",(VLOOKUP(D175,'Data Input (ROP Use Only)'!$D$1:$F$4,3,FALSE)))</f>
        <v/>
      </c>
      <c r="G175" s="9"/>
      <c r="H175" s="9"/>
      <c r="I175" s="10"/>
      <c r="J175" s="10"/>
      <c r="K175" s="10"/>
      <c r="L175" s="13">
        <f>SUM(Table19[[#This Row],[Base Wage per hour as of December 31st, 2024
 (before applying any grants/enhancements)]:[GOF (SWB) + Hourly Historical Funding (if applicable)]])</f>
        <v>0</v>
      </c>
      <c r="M175" s="7" t="str">
        <f>IF(ISERROR(VLOOKUP(D175,'Data Input (ROP Use Only)'!$D$1:$G$4,4,FALSE)),"",(VLOOKUP(D175,'Data Input (ROP Use Only)'!$D$1:$G$4,4,FALSE)))</f>
        <v/>
      </c>
      <c r="N175" s="5" t="str" cm="1">
        <f t="array" ref="N175">IFERROR((_xlfn.IFS(M175-L175&lt;=0,0,M175-L175&lt;=0,0,M175-L175&gt;=2,2,M175-L175&lt;3,M175-L175)),"")</f>
        <v/>
      </c>
      <c r="O175" s="5">
        <f>SUM(Table19[[#This Row],[Base Wage per hour as of December 31st, 2024
 (before applying any grants/enhancements)]:[GOF (SWB) + Hourly Historical Funding (if applicable)]],Table19[[#This Row],[Wage Enhancement (WEG) Eligibility Rate per hour]])</f>
        <v>0</v>
      </c>
      <c r="P175" s="5" t="str" cm="1">
        <f t="array" ref="P175">IFERROR((_xlfn.IFS(C175="NON-RECE",0,C175="Director-Approved",0,F175-O175&lt;=0,0,F175-O175&lt;=0,0,F175-O175&gt;=3,3,F175-O175&lt;3,F175-O175)),"")</f>
        <v/>
      </c>
      <c r="Q175" s="4" cm="1">
        <f t="array" ref="Q175">_xlfn.IFS(O175=0,0,O175&gt;=0,O175+P175)</f>
        <v>0</v>
      </c>
      <c r="R175" s="5" t="str">
        <f t="shared" si="2"/>
        <v/>
      </c>
      <c r="S175" s="4" cm="1">
        <f t="array" ref="S175">_xlfn.IFS(Q175=0,0,Q175&gt;=0,Q175+R175)</f>
        <v>0</v>
      </c>
      <c r="T17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5" s="5">
        <f>MAX(Table19[[#This Row],[Staff Hourly Wage as of December 31st, 2024
 (inclusive of all grants/enhancements, do NOT include top-up)]],Table19[[#This Row],[Base Wage + PE + Historical + GOF + HA + WEG + Wage increase + Wage floor ]])</f>
        <v>0</v>
      </c>
      <c r="V175" s="4">
        <f>Table19[[#This Row],[Final 2025 Hourly Wage
(Higher of column H '[2024 wage'] and column S '[2025 wage'])]]*Table19[[#This Row],[Estimated program hours worked from Jan 1st to Dec 31st 2025]]</f>
        <v>0</v>
      </c>
      <c r="X175" s="35" t="str">
        <f>Table19[[#This Row],[Wage Enhancement (WEG) Eligibility Rate per hour]]</f>
        <v/>
      </c>
      <c r="Y175" s="42">
        <f>Table19[[#This Row],[Hourly Pay Equity (PE) (if applicable)]]+Table19[[#This Row],[GOF (SWB) + Hourly Historical Funding (if applicable)]]</f>
        <v>0</v>
      </c>
      <c r="Z175" s="36">
        <f>IFERROR(Table19[[#This Row],[2025 Wage Increase Rate]]+Table19[[#This Row],[2025 Wage Floor Rate]]+Table19[[#This Row],[Wage Stability]],0)</f>
        <v>0</v>
      </c>
    </row>
    <row r="176" spans="1:26" outlineLevel="1" x14ac:dyDescent="0.55000000000000004">
      <c r="A176" s="11"/>
      <c r="B176" s="12"/>
      <c r="C176" s="12"/>
      <c r="D176" s="11"/>
      <c r="E176" s="32" t="str">
        <f>IF(ISERROR(VLOOKUP(D176,'Data Input (ROP Use Only)'!$D$1:$E$4,2,FALSE)),"",(VLOOKUP(D176,'Data Input (ROP Use Only)'!$D$1:$E$4,2,FALSE)))</f>
        <v/>
      </c>
      <c r="F176" s="32" t="str">
        <f>IF(ISERROR(VLOOKUP(D176,'Data Input (ROP Use Only)'!$D$1:$F$4,3,FALSE)),"",(VLOOKUP(D176,'Data Input (ROP Use Only)'!$D$1:$F$4,3,FALSE)))</f>
        <v/>
      </c>
      <c r="G176" s="9"/>
      <c r="H176" s="9"/>
      <c r="I176" s="10"/>
      <c r="J176" s="10"/>
      <c r="K176" s="10"/>
      <c r="L176" s="13">
        <f>SUM(Table19[[#This Row],[Base Wage per hour as of December 31st, 2024
 (before applying any grants/enhancements)]:[GOF (SWB) + Hourly Historical Funding (if applicable)]])</f>
        <v>0</v>
      </c>
      <c r="M176" s="7" t="str">
        <f>IF(ISERROR(VLOOKUP(D176,'Data Input (ROP Use Only)'!$D$1:$G$4,4,FALSE)),"",(VLOOKUP(D176,'Data Input (ROP Use Only)'!$D$1:$G$4,4,FALSE)))</f>
        <v/>
      </c>
      <c r="N176" s="5" t="str" cm="1">
        <f t="array" ref="N176">IFERROR((_xlfn.IFS(M176-L176&lt;=0,0,M176-L176&lt;=0,0,M176-L176&gt;=2,2,M176-L176&lt;3,M176-L176)),"")</f>
        <v/>
      </c>
      <c r="O176" s="5">
        <f>SUM(Table19[[#This Row],[Base Wage per hour as of December 31st, 2024
 (before applying any grants/enhancements)]:[GOF (SWB) + Hourly Historical Funding (if applicable)]],Table19[[#This Row],[Wage Enhancement (WEG) Eligibility Rate per hour]])</f>
        <v>0</v>
      </c>
      <c r="P176" s="5" t="str" cm="1">
        <f t="array" ref="P176">IFERROR((_xlfn.IFS(C176="NON-RECE",0,C176="Director-Approved",0,F176-O176&lt;=0,0,F176-O176&lt;=0,0,F176-O176&gt;=3,3,F176-O176&lt;3,F176-O176)),"")</f>
        <v/>
      </c>
      <c r="Q176" s="4" cm="1">
        <f t="array" ref="Q176">_xlfn.IFS(O176=0,0,O176&gt;=0,O176+P176)</f>
        <v>0</v>
      </c>
      <c r="R176" s="5" t="str">
        <f t="shared" si="2"/>
        <v/>
      </c>
      <c r="S176" s="4" cm="1">
        <f t="array" ref="S176">_xlfn.IFS(Q176=0,0,Q176&gt;=0,Q176+R176)</f>
        <v>0</v>
      </c>
      <c r="T17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6" s="5">
        <f>MAX(Table19[[#This Row],[Staff Hourly Wage as of December 31st, 2024
 (inclusive of all grants/enhancements, do NOT include top-up)]],Table19[[#This Row],[Base Wage + PE + Historical + GOF + HA + WEG + Wage increase + Wage floor ]])</f>
        <v>0</v>
      </c>
      <c r="V176" s="4">
        <f>Table19[[#This Row],[Final 2025 Hourly Wage
(Higher of column H '[2024 wage'] and column S '[2025 wage'])]]*Table19[[#This Row],[Estimated program hours worked from Jan 1st to Dec 31st 2025]]</f>
        <v>0</v>
      </c>
      <c r="X176" s="35" t="str">
        <f>Table19[[#This Row],[Wage Enhancement (WEG) Eligibility Rate per hour]]</f>
        <v/>
      </c>
      <c r="Y176" s="42">
        <f>Table19[[#This Row],[Hourly Pay Equity (PE) (if applicable)]]+Table19[[#This Row],[GOF (SWB) + Hourly Historical Funding (if applicable)]]</f>
        <v>0</v>
      </c>
      <c r="Z176" s="36">
        <f>IFERROR(Table19[[#This Row],[2025 Wage Increase Rate]]+Table19[[#This Row],[2025 Wage Floor Rate]]+Table19[[#This Row],[Wage Stability]],0)</f>
        <v>0</v>
      </c>
    </row>
    <row r="177" spans="1:26" outlineLevel="1" x14ac:dyDescent="0.55000000000000004">
      <c r="A177" s="11"/>
      <c r="B177" s="12"/>
      <c r="C177" s="12"/>
      <c r="D177" s="11"/>
      <c r="E177" s="32" t="str">
        <f>IF(ISERROR(VLOOKUP(D177,'Data Input (ROP Use Only)'!$D$1:$E$4,2,FALSE)),"",(VLOOKUP(D177,'Data Input (ROP Use Only)'!$D$1:$E$4,2,FALSE)))</f>
        <v/>
      </c>
      <c r="F177" s="32" t="str">
        <f>IF(ISERROR(VLOOKUP(D177,'Data Input (ROP Use Only)'!$D$1:$F$4,3,FALSE)),"",(VLOOKUP(D177,'Data Input (ROP Use Only)'!$D$1:$F$4,3,FALSE)))</f>
        <v/>
      </c>
      <c r="G177" s="9"/>
      <c r="H177" s="9"/>
      <c r="I177" s="10"/>
      <c r="J177" s="10"/>
      <c r="K177" s="10"/>
      <c r="L177" s="13">
        <f>SUM(Table19[[#This Row],[Base Wage per hour as of December 31st, 2024
 (before applying any grants/enhancements)]:[GOF (SWB) + Hourly Historical Funding (if applicable)]])</f>
        <v>0</v>
      </c>
      <c r="M177" s="7" t="str">
        <f>IF(ISERROR(VLOOKUP(D177,'Data Input (ROP Use Only)'!$D$1:$G$4,4,FALSE)),"",(VLOOKUP(D177,'Data Input (ROP Use Only)'!$D$1:$G$4,4,FALSE)))</f>
        <v/>
      </c>
      <c r="N177" s="5" t="str" cm="1">
        <f t="array" ref="N177">IFERROR((_xlfn.IFS(M177-L177&lt;=0,0,M177-L177&lt;=0,0,M177-L177&gt;=2,2,M177-L177&lt;3,M177-L177)),"")</f>
        <v/>
      </c>
      <c r="O177" s="5">
        <f>SUM(Table19[[#This Row],[Base Wage per hour as of December 31st, 2024
 (before applying any grants/enhancements)]:[GOF (SWB) + Hourly Historical Funding (if applicable)]],Table19[[#This Row],[Wage Enhancement (WEG) Eligibility Rate per hour]])</f>
        <v>0</v>
      </c>
      <c r="P177" s="5" t="str" cm="1">
        <f t="array" ref="P177">IFERROR((_xlfn.IFS(C177="NON-RECE",0,C177="Director-Approved",0,F177-O177&lt;=0,0,F177-O177&lt;=0,0,F177-O177&gt;=3,3,F177-O177&lt;3,F177-O177)),"")</f>
        <v/>
      </c>
      <c r="Q177" s="4" cm="1">
        <f t="array" ref="Q177">_xlfn.IFS(O177=0,0,O177&gt;=0,O177+P177)</f>
        <v>0</v>
      </c>
      <c r="R177" s="5" t="str">
        <f t="shared" si="2"/>
        <v/>
      </c>
      <c r="S177" s="4" cm="1">
        <f t="array" ref="S177">_xlfn.IFS(Q177=0,0,Q177&gt;=0,Q177+R177)</f>
        <v>0</v>
      </c>
      <c r="T17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7" s="5">
        <f>MAX(Table19[[#This Row],[Staff Hourly Wage as of December 31st, 2024
 (inclusive of all grants/enhancements, do NOT include top-up)]],Table19[[#This Row],[Base Wage + PE + Historical + GOF + HA + WEG + Wage increase + Wage floor ]])</f>
        <v>0</v>
      </c>
      <c r="V177" s="4">
        <f>Table19[[#This Row],[Final 2025 Hourly Wage
(Higher of column H '[2024 wage'] and column S '[2025 wage'])]]*Table19[[#This Row],[Estimated program hours worked from Jan 1st to Dec 31st 2025]]</f>
        <v>0</v>
      </c>
      <c r="X177" s="35" t="str">
        <f>Table19[[#This Row],[Wage Enhancement (WEG) Eligibility Rate per hour]]</f>
        <v/>
      </c>
      <c r="Y177" s="42">
        <f>Table19[[#This Row],[Hourly Pay Equity (PE) (if applicable)]]+Table19[[#This Row],[GOF (SWB) + Hourly Historical Funding (if applicable)]]</f>
        <v>0</v>
      </c>
      <c r="Z177" s="36">
        <f>IFERROR(Table19[[#This Row],[2025 Wage Increase Rate]]+Table19[[#This Row],[2025 Wage Floor Rate]]+Table19[[#This Row],[Wage Stability]],0)</f>
        <v>0</v>
      </c>
    </row>
    <row r="178" spans="1:26" outlineLevel="1" x14ac:dyDescent="0.55000000000000004">
      <c r="A178" s="8"/>
      <c r="B178" s="12"/>
      <c r="C178" s="12"/>
      <c r="D178" s="8"/>
      <c r="E178" s="32" t="str">
        <f>IF(ISERROR(VLOOKUP(D178,'Data Input (ROP Use Only)'!$D$1:$E$4,2,FALSE)),"",(VLOOKUP(D178,'Data Input (ROP Use Only)'!$D$1:$E$4,2,FALSE)))</f>
        <v/>
      </c>
      <c r="F178" s="32" t="str">
        <f>IF(ISERROR(VLOOKUP(D178,'Data Input (ROP Use Only)'!$D$1:$F$4,3,FALSE)),"",(VLOOKUP(D178,'Data Input (ROP Use Only)'!$D$1:$F$4,3,FALSE)))</f>
        <v/>
      </c>
      <c r="G178" s="6"/>
      <c r="H178" s="6"/>
      <c r="I178" s="10"/>
      <c r="J178" s="10"/>
      <c r="K178" s="10"/>
      <c r="L178" s="13">
        <f>SUM(Table19[[#This Row],[Base Wage per hour as of December 31st, 2024
 (before applying any grants/enhancements)]:[GOF (SWB) + Hourly Historical Funding (if applicable)]])</f>
        <v>0</v>
      </c>
      <c r="M178" s="7" t="str">
        <f>IF(ISERROR(VLOOKUP(D178,'Data Input (ROP Use Only)'!$D$1:$G$4,4,FALSE)),"",(VLOOKUP(D178,'Data Input (ROP Use Only)'!$D$1:$G$4,4,FALSE)))</f>
        <v/>
      </c>
      <c r="N178" s="5" t="str" cm="1">
        <f t="array" ref="N178">IFERROR((_xlfn.IFS(M178-L178&lt;=0,0,M178-L178&lt;=0,0,M178-L178&gt;=2,2,M178-L178&lt;3,M178-L178)),"")</f>
        <v/>
      </c>
      <c r="O178" s="5">
        <f>SUM(Table19[[#This Row],[Base Wage per hour as of December 31st, 2024
 (before applying any grants/enhancements)]:[GOF (SWB) + Hourly Historical Funding (if applicable)]],Table19[[#This Row],[Wage Enhancement (WEG) Eligibility Rate per hour]])</f>
        <v>0</v>
      </c>
      <c r="P178" s="5" t="str" cm="1">
        <f t="array" ref="P178">IFERROR((_xlfn.IFS(C178="NON-RECE",0,C178="Director-Approved",0,F178-O178&lt;=0,0,F178-O178&lt;=0,0,F178-O178&gt;=3,3,F178-O178&lt;3,F178-O178)),"")</f>
        <v/>
      </c>
      <c r="Q178" s="4" cm="1">
        <f t="array" ref="Q178">_xlfn.IFS(O178=0,0,O178&gt;=0,O178+P178)</f>
        <v>0</v>
      </c>
      <c r="R178" s="5" t="str">
        <f t="shared" si="2"/>
        <v/>
      </c>
      <c r="S178" s="4" cm="1">
        <f t="array" ref="S178">_xlfn.IFS(Q178=0,0,Q178&gt;=0,Q178+R178)</f>
        <v>0</v>
      </c>
      <c r="T17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8" s="5">
        <f>MAX(Table19[[#This Row],[Staff Hourly Wage as of December 31st, 2024
 (inclusive of all grants/enhancements, do NOT include top-up)]],Table19[[#This Row],[Base Wage + PE + Historical + GOF + HA + WEG + Wage increase + Wage floor ]])</f>
        <v>0</v>
      </c>
      <c r="V178" s="4">
        <f>Table19[[#This Row],[Final 2025 Hourly Wage
(Higher of column H '[2024 wage'] and column S '[2025 wage'])]]*Table19[[#This Row],[Estimated program hours worked from Jan 1st to Dec 31st 2025]]</f>
        <v>0</v>
      </c>
      <c r="X178" s="35" t="str">
        <f>Table19[[#This Row],[Wage Enhancement (WEG) Eligibility Rate per hour]]</f>
        <v/>
      </c>
      <c r="Y178" s="42">
        <f>Table19[[#This Row],[Hourly Pay Equity (PE) (if applicable)]]+Table19[[#This Row],[GOF (SWB) + Hourly Historical Funding (if applicable)]]</f>
        <v>0</v>
      </c>
      <c r="Z178" s="36">
        <f>IFERROR(Table19[[#This Row],[2025 Wage Increase Rate]]+Table19[[#This Row],[2025 Wage Floor Rate]]+Table19[[#This Row],[Wage Stability]],0)</f>
        <v>0</v>
      </c>
    </row>
    <row r="179" spans="1:26" outlineLevel="1" x14ac:dyDescent="0.55000000000000004">
      <c r="A179" s="8"/>
      <c r="B179" s="12"/>
      <c r="C179" s="12"/>
      <c r="D179" s="8"/>
      <c r="E179" s="32" t="str">
        <f>IF(ISERROR(VLOOKUP(D179,'Data Input (ROP Use Only)'!$D$1:$E$4,2,FALSE)),"",(VLOOKUP(D179,'Data Input (ROP Use Only)'!$D$1:$E$4,2,FALSE)))</f>
        <v/>
      </c>
      <c r="F179" s="32" t="str">
        <f>IF(ISERROR(VLOOKUP(D179,'Data Input (ROP Use Only)'!$D$1:$F$4,3,FALSE)),"",(VLOOKUP(D179,'Data Input (ROP Use Only)'!$D$1:$F$4,3,FALSE)))</f>
        <v/>
      </c>
      <c r="G179" s="6"/>
      <c r="H179" s="6"/>
      <c r="I179" s="10"/>
      <c r="J179" s="10"/>
      <c r="K179" s="10"/>
      <c r="L179" s="13">
        <f>SUM(Table19[[#This Row],[Base Wage per hour as of December 31st, 2024
 (before applying any grants/enhancements)]:[GOF (SWB) + Hourly Historical Funding (if applicable)]])</f>
        <v>0</v>
      </c>
      <c r="M179" s="7" t="str">
        <f>IF(ISERROR(VLOOKUP(D179,'Data Input (ROP Use Only)'!$D$1:$G$4,4,FALSE)),"",(VLOOKUP(D179,'Data Input (ROP Use Only)'!$D$1:$G$4,4,FALSE)))</f>
        <v/>
      </c>
      <c r="N179" s="5" t="str" cm="1">
        <f t="array" ref="N179">IFERROR((_xlfn.IFS(M179-L179&lt;=0,0,M179-L179&lt;=0,0,M179-L179&gt;=2,2,M179-L179&lt;3,M179-L179)),"")</f>
        <v/>
      </c>
      <c r="O179" s="5">
        <f>SUM(Table19[[#This Row],[Base Wage per hour as of December 31st, 2024
 (before applying any grants/enhancements)]:[GOF (SWB) + Hourly Historical Funding (if applicable)]],Table19[[#This Row],[Wage Enhancement (WEG) Eligibility Rate per hour]])</f>
        <v>0</v>
      </c>
      <c r="P179" s="5" t="str" cm="1">
        <f t="array" ref="P179">IFERROR((_xlfn.IFS(C179="NON-RECE",0,C179="Director-Approved",0,F179-O179&lt;=0,0,F179-O179&lt;=0,0,F179-O179&gt;=3,3,F179-O179&lt;3,F179-O179)),"")</f>
        <v/>
      </c>
      <c r="Q179" s="4" cm="1">
        <f t="array" ref="Q179">_xlfn.IFS(O179=0,0,O179&gt;=0,O179+P179)</f>
        <v>0</v>
      </c>
      <c r="R179" s="5" t="str">
        <f t="shared" si="2"/>
        <v/>
      </c>
      <c r="S179" s="4" cm="1">
        <f t="array" ref="S179">_xlfn.IFS(Q179=0,0,Q179&gt;=0,Q179+R179)</f>
        <v>0</v>
      </c>
      <c r="T17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79" s="5">
        <f>MAX(Table19[[#This Row],[Staff Hourly Wage as of December 31st, 2024
 (inclusive of all grants/enhancements, do NOT include top-up)]],Table19[[#This Row],[Base Wage + PE + Historical + GOF + HA + WEG + Wage increase + Wage floor ]])</f>
        <v>0</v>
      </c>
      <c r="V179" s="4">
        <f>Table19[[#This Row],[Final 2025 Hourly Wage
(Higher of column H '[2024 wage'] and column S '[2025 wage'])]]*Table19[[#This Row],[Estimated program hours worked from Jan 1st to Dec 31st 2025]]</f>
        <v>0</v>
      </c>
      <c r="X179" s="35" t="str">
        <f>Table19[[#This Row],[Wage Enhancement (WEG) Eligibility Rate per hour]]</f>
        <v/>
      </c>
      <c r="Y179" s="42">
        <f>Table19[[#This Row],[Hourly Pay Equity (PE) (if applicable)]]+Table19[[#This Row],[GOF (SWB) + Hourly Historical Funding (if applicable)]]</f>
        <v>0</v>
      </c>
      <c r="Z179" s="36">
        <f>IFERROR(Table19[[#This Row],[2025 Wage Increase Rate]]+Table19[[#This Row],[2025 Wage Floor Rate]]+Table19[[#This Row],[Wage Stability]],0)</f>
        <v>0</v>
      </c>
    </row>
    <row r="180" spans="1:26" outlineLevel="1" x14ac:dyDescent="0.55000000000000004">
      <c r="A180" s="8"/>
      <c r="B180" s="12"/>
      <c r="C180" s="12"/>
      <c r="D180" s="8"/>
      <c r="E180" s="32" t="str">
        <f>IF(ISERROR(VLOOKUP(D180,'Data Input (ROP Use Only)'!$D$1:$E$4,2,FALSE)),"",(VLOOKUP(D180,'Data Input (ROP Use Only)'!$D$1:$E$4,2,FALSE)))</f>
        <v/>
      </c>
      <c r="F180" s="32" t="str">
        <f>IF(ISERROR(VLOOKUP(D180,'Data Input (ROP Use Only)'!$D$1:$F$4,3,FALSE)),"",(VLOOKUP(D180,'Data Input (ROP Use Only)'!$D$1:$F$4,3,FALSE)))</f>
        <v/>
      </c>
      <c r="G180" s="6"/>
      <c r="H180" s="6"/>
      <c r="I180" s="10"/>
      <c r="J180" s="10"/>
      <c r="K180" s="10"/>
      <c r="L180" s="13">
        <f>SUM(Table19[[#This Row],[Base Wage per hour as of December 31st, 2024
 (before applying any grants/enhancements)]:[GOF (SWB) + Hourly Historical Funding (if applicable)]])</f>
        <v>0</v>
      </c>
      <c r="M180" s="7" t="str">
        <f>IF(ISERROR(VLOOKUP(D180,'Data Input (ROP Use Only)'!$D$1:$G$4,4,FALSE)),"",(VLOOKUP(D180,'Data Input (ROP Use Only)'!$D$1:$G$4,4,FALSE)))</f>
        <v/>
      </c>
      <c r="N180" s="5" t="str" cm="1">
        <f t="array" ref="N180">IFERROR((_xlfn.IFS(M180-L180&lt;=0,0,M180-L180&lt;=0,0,M180-L180&gt;=2,2,M180-L180&lt;3,M180-L180)),"")</f>
        <v/>
      </c>
      <c r="O180" s="5">
        <f>SUM(Table19[[#This Row],[Base Wage per hour as of December 31st, 2024
 (before applying any grants/enhancements)]:[GOF (SWB) + Hourly Historical Funding (if applicable)]],Table19[[#This Row],[Wage Enhancement (WEG) Eligibility Rate per hour]])</f>
        <v>0</v>
      </c>
      <c r="P180" s="5" t="str" cm="1">
        <f t="array" ref="P180">IFERROR((_xlfn.IFS(C180="NON-RECE",0,C180="Director-Approved",0,F180-O180&lt;=0,0,F180-O180&lt;=0,0,F180-O180&gt;=3,3,F180-O180&lt;3,F180-O180)),"")</f>
        <v/>
      </c>
      <c r="Q180" s="4" cm="1">
        <f t="array" ref="Q180">_xlfn.IFS(O180=0,0,O180&gt;=0,O180+P180)</f>
        <v>0</v>
      </c>
      <c r="R180" s="5" t="str">
        <f t="shared" si="2"/>
        <v/>
      </c>
      <c r="S180" s="4" cm="1">
        <f t="array" ref="S180">_xlfn.IFS(Q180=0,0,Q180&gt;=0,Q180+R180)</f>
        <v>0</v>
      </c>
      <c r="T18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0" s="5">
        <f>MAX(Table19[[#This Row],[Staff Hourly Wage as of December 31st, 2024
 (inclusive of all grants/enhancements, do NOT include top-up)]],Table19[[#This Row],[Base Wage + PE + Historical + GOF + HA + WEG + Wage increase + Wage floor ]])</f>
        <v>0</v>
      </c>
      <c r="V180" s="4">
        <f>Table19[[#This Row],[Final 2025 Hourly Wage
(Higher of column H '[2024 wage'] and column S '[2025 wage'])]]*Table19[[#This Row],[Estimated program hours worked from Jan 1st to Dec 31st 2025]]</f>
        <v>0</v>
      </c>
      <c r="X180" s="35" t="str">
        <f>Table19[[#This Row],[Wage Enhancement (WEG) Eligibility Rate per hour]]</f>
        <v/>
      </c>
      <c r="Y180" s="42">
        <f>Table19[[#This Row],[Hourly Pay Equity (PE) (if applicable)]]+Table19[[#This Row],[GOF (SWB) + Hourly Historical Funding (if applicable)]]</f>
        <v>0</v>
      </c>
      <c r="Z180" s="36">
        <f>IFERROR(Table19[[#This Row],[2025 Wage Increase Rate]]+Table19[[#This Row],[2025 Wage Floor Rate]]+Table19[[#This Row],[Wage Stability]],0)</f>
        <v>0</v>
      </c>
    </row>
    <row r="181" spans="1:26" outlineLevel="1" x14ac:dyDescent="0.55000000000000004">
      <c r="A181" s="8"/>
      <c r="B181" s="12"/>
      <c r="C181" s="12"/>
      <c r="D181" s="8"/>
      <c r="E181" s="32" t="str">
        <f>IF(ISERROR(VLOOKUP(D181,'Data Input (ROP Use Only)'!$D$1:$E$4,2,FALSE)),"",(VLOOKUP(D181,'Data Input (ROP Use Only)'!$D$1:$E$4,2,FALSE)))</f>
        <v/>
      </c>
      <c r="F181" s="32" t="str">
        <f>IF(ISERROR(VLOOKUP(D181,'Data Input (ROP Use Only)'!$D$1:$F$4,3,FALSE)),"",(VLOOKUP(D181,'Data Input (ROP Use Only)'!$D$1:$F$4,3,FALSE)))</f>
        <v/>
      </c>
      <c r="G181" s="6"/>
      <c r="H181" s="6"/>
      <c r="I181" s="10"/>
      <c r="J181" s="10"/>
      <c r="K181" s="10"/>
      <c r="L181" s="13">
        <f>SUM(Table19[[#This Row],[Base Wage per hour as of December 31st, 2024
 (before applying any grants/enhancements)]:[GOF (SWB) + Hourly Historical Funding (if applicable)]])</f>
        <v>0</v>
      </c>
      <c r="M181" s="7" t="str">
        <f>IF(ISERROR(VLOOKUP(D181,'Data Input (ROP Use Only)'!$D$1:$G$4,4,FALSE)),"",(VLOOKUP(D181,'Data Input (ROP Use Only)'!$D$1:$G$4,4,FALSE)))</f>
        <v/>
      </c>
      <c r="N181" s="5" t="str" cm="1">
        <f t="array" ref="N181">IFERROR((_xlfn.IFS(M181-L181&lt;=0,0,M181-L181&lt;=0,0,M181-L181&gt;=2,2,M181-L181&lt;3,M181-L181)),"")</f>
        <v/>
      </c>
      <c r="O181" s="5">
        <f>SUM(Table19[[#This Row],[Base Wage per hour as of December 31st, 2024
 (before applying any grants/enhancements)]:[GOF (SWB) + Hourly Historical Funding (if applicable)]],Table19[[#This Row],[Wage Enhancement (WEG) Eligibility Rate per hour]])</f>
        <v>0</v>
      </c>
      <c r="P181" s="5" t="str" cm="1">
        <f t="array" ref="P181">IFERROR((_xlfn.IFS(C181="NON-RECE",0,C181="Director-Approved",0,F181-O181&lt;=0,0,F181-O181&lt;=0,0,F181-O181&gt;=3,3,F181-O181&lt;3,F181-O181)),"")</f>
        <v/>
      </c>
      <c r="Q181" s="4" cm="1">
        <f t="array" ref="Q181">_xlfn.IFS(O181=0,0,O181&gt;=0,O181+P181)</f>
        <v>0</v>
      </c>
      <c r="R181" s="5" t="str">
        <f t="shared" si="2"/>
        <v/>
      </c>
      <c r="S181" s="4" cm="1">
        <f t="array" ref="S181">_xlfn.IFS(Q181=0,0,Q181&gt;=0,Q181+R181)</f>
        <v>0</v>
      </c>
      <c r="T18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1" s="5">
        <f>MAX(Table19[[#This Row],[Staff Hourly Wage as of December 31st, 2024
 (inclusive of all grants/enhancements, do NOT include top-up)]],Table19[[#This Row],[Base Wage + PE + Historical + GOF + HA + WEG + Wage increase + Wage floor ]])</f>
        <v>0</v>
      </c>
      <c r="V181" s="4">
        <f>Table19[[#This Row],[Final 2025 Hourly Wage
(Higher of column H '[2024 wage'] and column S '[2025 wage'])]]*Table19[[#This Row],[Estimated program hours worked from Jan 1st to Dec 31st 2025]]</f>
        <v>0</v>
      </c>
      <c r="X181" s="35" t="str">
        <f>Table19[[#This Row],[Wage Enhancement (WEG) Eligibility Rate per hour]]</f>
        <v/>
      </c>
      <c r="Y181" s="42">
        <f>Table19[[#This Row],[Hourly Pay Equity (PE) (if applicable)]]+Table19[[#This Row],[GOF (SWB) + Hourly Historical Funding (if applicable)]]</f>
        <v>0</v>
      </c>
      <c r="Z181" s="36">
        <f>IFERROR(Table19[[#This Row],[2025 Wage Increase Rate]]+Table19[[#This Row],[2025 Wage Floor Rate]]+Table19[[#This Row],[Wage Stability]],0)</f>
        <v>0</v>
      </c>
    </row>
    <row r="182" spans="1:26" outlineLevel="1" x14ac:dyDescent="0.55000000000000004">
      <c r="A182" s="8"/>
      <c r="B182" s="12"/>
      <c r="C182" s="12"/>
      <c r="D182" s="8"/>
      <c r="E182" s="32" t="str">
        <f>IF(ISERROR(VLOOKUP(D182,'Data Input (ROP Use Only)'!$D$1:$E$4,2,FALSE)),"",(VLOOKUP(D182,'Data Input (ROP Use Only)'!$D$1:$E$4,2,FALSE)))</f>
        <v/>
      </c>
      <c r="F182" s="32" t="str">
        <f>IF(ISERROR(VLOOKUP(D182,'Data Input (ROP Use Only)'!$D$1:$F$4,3,FALSE)),"",(VLOOKUP(D182,'Data Input (ROP Use Only)'!$D$1:$F$4,3,FALSE)))</f>
        <v/>
      </c>
      <c r="G182" s="6"/>
      <c r="H182" s="6"/>
      <c r="I182" s="10"/>
      <c r="J182" s="10"/>
      <c r="K182" s="10"/>
      <c r="L182" s="13">
        <f>SUM(Table19[[#This Row],[Base Wage per hour as of December 31st, 2024
 (before applying any grants/enhancements)]:[GOF (SWB) + Hourly Historical Funding (if applicable)]])</f>
        <v>0</v>
      </c>
      <c r="M182" s="7" t="str">
        <f>IF(ISERROR(VLOOKUP(D182,'Data Input (ROP Use Only)'!$D$1:$G$4,4,FALSE)),"",(VLOOKUP(D182,'Data Input (ROP Use Only)'!$D$1:$G$4,4,FALSE)))</f>
        <v/>
      </c>
      <c r="N182" s="5" t="str" cm="1">
        <f t="array" ref="N182">IFERROR((_xlfn.IFS(M182-L182&lt;=0,0,M182-L182&lt;=0,0,M182-L182&gt;=2,2,M182-L182&lt;3,M182-L182)),"")</f>
        <v/>
      </c>
      <c r="O182" s="5">
        <f>SUM(Table19[[#This Row],[Base Wage per hour as of December 31st, 2024
 (before applying any grants/enhancements)]:[GOF (SWB) + Hourly Historical Funding (if applicable)]],Table19[[#This Row],[Wage Enhancement (WEG) Eligibility Rate per hour]])</f>
        <v>0</v>
      </c>
      <c r="P182" s="5" t="str" cm="1">
        <f t="array" ref="P182">IFERROR((_xlfn.IFS(C182="NON-RECE",0,C182="Director-Approved",0,F182-O182&lt;=0,0,F182-O182&lt;=0,0,F182-O182&gt;=3,3,F182-O182&lt;3,F182-O182)),"")</f>
        <v/>
      </c>
      <c r="Q182" s="4" cm="1">
        <f t="array" ref="Q182">_xlfn.IFS(O182=0,0,O182&gt;=0,O182+P182)</f>
        <v>0</v>
      </c>
      <c r="R182" s="5" t="str">
        <f t="shared" si="2"/>
        <v/>
      </c>
      <c r="S182" s="4" cm="1">
        <f t="array" ref="S182">_xlfn.IFS(Q182=0,0,Q182&gt;=0,Q182+R182)</f>
        <v>0</v>
      </c>
      <c r="T18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2" s="5">
        <f>MAX(Table19[[#This Row],[Staff Hourly Wage as of December 31st, 2024
 (inclusive of all grants/enhancements, do NOT include top-up)]],Table19[[#This Row],[Base Wage + PE + Historical + GOF + HA + WEG + Wage increase + Wage floor ]])</f>
        <v>0</v>
      </c>
      <c r="V182" s="4">
        <f>Table19[[#This Row],[Final 2025 Hourly Wage
(Higher of column H '[2024 wage'] and column S '[2025 wage'])]]*Table19[[#This Row],[Estimated program hours worked from Jan 1st to Dec 31st 2025]]</f>
        <v>0</v>
      </c>
      <c r="X182" s="35" t="str">
        <f>Table19[[#This Row],[Wage Enhancement (WEG) Eligibility Rate per hour]]</f>
        <v/>
      </c>
      <c r="Y182" s="42">
        <f>Table19[[#This Row],[Hourly Pay Equity (PE) (if applicable)]]+Table19[[#This Row],[GOF (SWB) + Hourly Historical Funding (if applicable)]]</f>
        <v>0</v>
      </c>
      <c r="Z182" s="36">
        <f>IFERROR(Table19[[#This Row],[2025 Wage Increase Rate]]+Table19[[#This Row],[2025 Wage Floor Rate]]+Table19[[#This Row],[Wage Stability]],0)</f>
        <v>0</v>
      </c>
    </row>
    <row r="183" spans="1:26" outlineLevel="1" x14ac:dyDescent="0.55000000000000004">
      <c r="A183" s="8"/>
      <c r="B183" s="12"/>
      <c r="C183" s="12"/>
      <c r="D183" s="8"/>
      <c r="E183" s="32" t="str">
        <f>IF(ISERROR(VLOOKUP(D183,'Data Input (ROP Use Only)'!$D$1:$E$4,2,FALSE)),"",(VLOOKUP(D183,'Data Input (ROP Use Only)'!$D$1:$E$4,2,FALSE)))</f>
        <v/>
      </c>
      <c r="F183" s="32" t="str">
        <f>IF(ISERROR(VLOOKUP(D183,'Data Input (ROP Use Only)'!$D$1:$F$4,3,FALSE)),"",(VLOOKUP(D183,'Data Input (ROP Use Only)'!$D$1:$F$4,3,FALSE)))</f>
        <v/>
      </c>
      <c r="G183" s="6"/>
      <c r="H183" s="6"/>
      <c r="I183" s="10"/>
      <c r="J183" s="10"/>
      <c r="K183" s="10"/>
      <c r="L183" s="13">
        <f>SUM(Table19[[#This Row],[Base Wage per hour as of December 31st, 2024
 (before applying any grants/enhancements)]:[GOF (SWB) + Hourly Historical Funding (if applicable)]])</f>
        <v>0</v>
      </c>
      <c r="M183" s="7" t="str">
        <f>IF(ISERROR(VLOOKUP(D183,'Data Input (ROP Use Only)'!$D$1:$G$4,4,FALSE)),"",(VLOOKUP(D183,'Data Input (ROP Use Only)'!$D$1:$G$4,4,FALSE)))</f>
        <v/>
      </c>
      <c r="N183" s="5" t="str" cm="1">
        <f t="array" ref="N183">IFERROR((_xlfn.IFS(M183-L183&lt;=0,0,M183-L183&lt;=0,0,M183-L183&gt;=2,2,M183-L183&lt;3,M183-L183)),"")</f>
        <v/>
      </c>
      <c r="O183" s="5">
        <f>SUM(Table19[[#This Row],[Base Wage per hour as of December 31st, 2024
 (before applying any grants/enhancements)]:[GOF (SWB) + Hourly Historical Funding (if applicable)]],Table19[[#This Row],[Wage Enhancement (WEG) Eligibility Rate per hour]])</f>
        <v>0</v>
      </c>
      <c r="P183" s="5" t="str" cm="1">
        <f t="array" ref="P183">IFERROR((_xlfn.IFS(C183="NON-RECE",0,C183="Director-Approved",0,F183-O183&lt;=0,0,F183-O183&lt;=0,0,F183-O183&gt;=3,3,F183-O183&lt;3,F183-O183)),"")</f>
        <v/>
      </c>
      <c r="Q183" s="4" cm="1">
        <f t="array" ref="Q183">_xlfn.IFS(O183=0,0,O183&gt;=0,O183+P183)</f>
        <v>0</v>
      </c>
      <c r="R183" s="5" t="str">
        <f t="shared" si="2"/>
        <v/>
      </c>
      <c r="S183" s="4" cm="1">
        <f t="array" ref="S183">_xlfn.IFS(Q183=0,0,Q183&gt;=0,Q183+R183)</f>
        <v>0</v>
      </c>
      <c r="T18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3" s="5">
        <f>MAX(Table19[[#This Row],[Staff Hourly Wage as of December 31st, 2024
 (inclusive of all grants/enhancements, do NOT include top-up)]],Table19[[#This Row],[Base Wage + PE + Historical + GOF + HA + WEG + Wage increase + Wage floor ]])</f>
        <v>0</v>
      </c>
      <c r="V183" s="4">
        <f>Table19[[#This Row],[Final 2025 Hourly Wage
(Higher of column H '[2024 wage'] and column S '[2025 wage'])]]*Table19[[#This Row],[Estimated program hours worked from Jan 1st to Dec 31st 2025]]</f>
        <v>0</v>
      </c>
      <c r="X183" s="35" t="str">
        <f>Table19[[#This Row],[Wage Enhancement (WEG) Eligibility Rate per hour]]</f>
        <v/>
      </c>
      <c r="Y183" s="42">
        <f>Table19[[#This Row],[Hourly Pay Equity (PE) (if applicable)]]+Table19[[#This Row],[GOF (SWB) + Hourly Historical Funding (if applicable)]]</f>
        <v>0</v>
      </c>
      <c r="Z183" s="36">
        <f>IFERROR(Table19[[#This Row],[2025 Wage Increase Rate]]+Table19[[#This Row],[2025 Wage Floor Rate]]+Table19[[#This Row],[Wage Stability]],0)</f>
        <v>0</v>
      </c>
    </row>
    <row r="184" spans="1:26" outlineLevel="1" x14ac:dyDescent="0.55000000000000004">
      <c r="A184" s="8"/>
      <c r="B184" s="12"/>
      <c r="C184" s="12"/>
      <c r="D184" s="8"/>
      <c r="E184" s="32" t="str">
        <f>IF(ISERROR(VLOOKUP(D184,'Data Input (ROP Use Only)'!$D$1:$E$4,2,FALSE)),"",(VLOOKUP(D184,'Data Input (ROP Use Only)'!$D$1:$E$4,2,FALSE)))</f>
        <v/>
      </c>
      <c r="F184" s="32" t="str">
        <f>IF(ISERROR(VLOOKUP(D184,'Data Input (ROP Use Only)'!$D$1:$F$4,3,FALSE)),"",(VLOOKUP(D184,'Data Input (ROP Use Only)'!$D$1:$F$4,3,FALSE)))</f>
        <v/>
      </c>
      <c r="G184" s="6"/>
      <c r="H184" s="6"/>
      <c r="I184" s="10"/>
      <c r="J184" s="10"/>
      <c r="K184" s="10"/>
      <c r="L184" s="13">
        <f>SUM(Table19[[#This Row],[Base Wage per hour as of December 31st, 2024
 (before applying any grants/enhancements)]:[GOF (SWB) + Hourly Historical Funding (if applicable)]])</f>
        <v>0</v>
      </c>
      <c r="M184" s="7" t="str">
        <f>IF(ISERROR(VLOOKUP(D184,'Data Input (ROP Use Only)'!$D$1:$G$4,4,FALSE)),"",(VLOOKUP(D184,'Data Input (ROP Use Only)'!$D$1:$G$4,4,FALSE)))</f>
        <v/>
      </c>
      <c r="N184" s="5" t="str" cm="1">
        <f t="array" ref="N184">IFERROR((_xlfn.IFS(M184-L184&lt;=0,0,M184-L184&lt;=0,0,M184-L184&gt;=2,2,M184-L184&lt;3,M184-L184)),"")</f>
        <v/>
      </c>
      <c r="O184" s="5">
        <f>SUM(Table19[[#This Row],[Base Wage per hour as of December 31st, 2024
 (before applying any grants/enhancements)]:[GOF (SWB) + Hourly Historical Funding (if applicable)]],Table19[[#This Row],[Wage Enhancement (WEG) Eligibility Rate per hour]])</f>
        <v>0</v>
      </c>
      <c r="P184" s="5" t="str" cm="1">
        <f t="array" ref="P184">IFERROR((_xlfn.IFS(C184="NON-RECE",0,C184="Director-Approved",0,F184-O184&lt;=0,0,F184-O184&lt;=0,0,F184-O184&gt;=3,3,F184-O184&lt;3,F184-O184)),"")</f>
        <v/>
      </c>
      <c r="Q184" s="4" cm="1">
        <f t="array" ref="Q184">_xlfn.IFS(O184=0,0,O184&gt;=0,O184+P184)</f>
        <v>0</v>
      </c>
      <c r="R184" s="5" t="str">
        <f t="shared" si="2"/>
        <v/>
      </c>
      <c r="S184" s="4" cm="1">
        <f t="array" ref="S184">_xlfn.IFS(Q184=0,0,Q184&gt;=0,Q184+R184)</f>
        <v>0</v>
      </c>
      <c r="T18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4" s="5">
        <f>MAX(Table19[[#This Row],[Staff Hourly Wage as of December 31st, 2024
 (inclusive of all grants/enhancements, do NOT include top-up)]],Table19[[#This Row],[Base Wage + PE + Historical + GOF + HA + WEG + Wage increase + Wage floor ]])</f>
        <v>0</v>
      </c>
      <c r="V184" s="4">
        <f>Table19[[#This Row],[Final 2025 Hourly Wage
(Higher of column H '[2024 wage'] and column S '[2025 wage'])]]*Table19[[#This Row],[Estimated program hours worked from Jan 1st to Dec 31st 2025]]</f>
        <v>0</v>
      </c>
      <c r="X184" s="35" t="str">
        <f>Table19[[#This Row],[Wage Enhancement (WEG) Eligibility Rate per hour]]</f>
        <v/>
      </c>
      <c r="Y184" s="42">
        <f>Table19[[#This Row],[Hourly Pay Equity (PE) (if applicable)]]+Table19[[#This Row],[GOF (SWB) + Hourly Historical Funding (if applicable)]]</f>
        <v>0</v>
      </c>
      <c r="Z184" s="36">
        <f>IFERROR(Table19[[#This Row],[2025 Wage Increase Rate]]+Table19[[#This Row],[2025 Wage Floor Rate]]+Table19[[#This Row],[Wage Stability]],0)</f>
        <v>0</v>
      </c>
    </row>
    <row r="185" spans="1:26" outlineLevel="1" x14ac:dyDescent="0.55000000000000004">
      <c r="A185" s="8"/>
      <c r="B185" s="12"/>
      <c r="C185" s="12"/>
      <c r="D185" s="8"/>
      <c r="E185" s="32" t="str">
        <f>IF(ISERROR(VLOOKUP(D185,'Data Input (ROP Use Only)'!$D$1:$E$4,2,FALSE)),"",(VLOOKUP(D185,'Data Input (ROP Use Only)'!$D$1:$E$4,2,FALSE)))</f>
        <v/>
      </c>
      <c r="F185" s="32" t="str">
        <f>IF(ISERROR(VLOOKUP(D185,'Data Input (ROP Use Only)'!$D$1:$F$4,3,FALSE)),"",(VLOOKUP(D185,'Data Input (ROP Use Only)'!$D$1:$F$4,3,FALSE)))</f>
        <v/>
      </c>
      <c r="G185" s="6"/>
      <c r="H185" s="6"/>
      <c r="I185" s="10"/>
      <c r="J185" s="10"/>
      <c r="K185" s="10"/>
      <c r="L185" s="13">
        <f>SUM(Table19[[#This Row],[Base Wage per hour as of December 31st, 2024
 (before applying any grants/enhancements)]:[GOF (SWB) + Hourly Historical Funding (if applicable)]])</f>
        <v>0</v>
      </c>
      <c r="M185" s="7" t="str">
        <f>IF(ISERROR(VLOOKUP(D185,'Data Input (ROP Use Only)'!$D$1:$G$4,4,FALSE)),"",(VLOOKUP(D185,'Data Input (ROP Use Only)'!$D$1:$G$4,4,FALSE)))</f>
        <v/>
      </c>
      <c r="N185" s="5" t="str" cm="1">
        <f t="array" ref="N185">IFERROR((_xlfn.IFS(M185-L185&lt;=0,0,M185-L185&lt;=0,0,M185-L185&gt;=2,2,M185-L185&lt;3,M185-L185)),"")</f>
        <v/>
      </c>
      <c r="O185" s="5">
        <f>SUM(Table19[[#This Row],[Base Wage per hour as of December 31st, 2024
 (before applying any grants/enhancements)]:[GOF (SWB) + Hourly Historical Funding (if applicable)]],Table19[[#This Row],[Wage Enhancement (WEG) Eligibility Rate per hour]])</f>
        <v>0</v>
      </c>
      <c r="P185" s="5" t="str" cm="1">
        <f t="array" ref="P185">IFERROR((_xlfn.IFS(C185="NON-RECE",0,C185="Director-Approved",0,F185-O185&lt;=0,0,F185-O185&lt;=0,0,F185-O185&gt;=3,3,F185-O185&lt;3,F185-O185)),"")</f>
        <v/>
      </c>
      <c r="Q185" s="4" cm="1">
        <f t="array" ref="Q185">_xlfn.IFS(O185=0,0,O185&gt;=0,O185+P185)</f>
        <v>0</v>
      </c>
      <c r="R185" s="5" t="str">
        <f t="shared" si="2"/>
        <v/>
      </c>
      <c r="S185" s="4" cm="1">
        <f t="array" ref="S185">_xlfn.IFS(Q185=0,0,Q185&gt;=0,Q185+R185)</f>
        <v>0</v>
      </c>
      <c r="T18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5" s="5">
        <f>MAX(Table19[[#This Row],[Staff Hourly Wage as of December 31st, 2024
 (inclusive of all grants/enhancements, do NOT include top-up)]],Table19[[#This Row],[Base Wage + PE + Historical + GOF + HA + WEG + Wage increase + Wage floor ]])</f>
        <v>0</v>
      </c>
      <c r="V185" s="4">
        <f>Table19[[#This Row],[Final 2025 Hourly Wage
(Higher of column H '[2024 wage'] and column S '[2025 wage'])]]*Table19[[#This Row],[Estimated program hours worked from Jan 1st to Dec 31st 2025]]</f>
        <v>0</v>
      </c>
      <c r="X185" s="35" t="str">
        <f>Table19[[#This Row],[Wage Enhancement (WEG) Eligibility Rate per hour]]</f>
        <v/>
      </c>
      <c r="Y185" s="42">
        <f>Table19[[#This Row],[Hourly Pay Equity (PE) (if applicable)]]+Table19[[#This Row],[GOF (SWB) + Hourly Historical Funding (if applicable)]]</f>
        <v>0</v>
      </c>
      <c r="Z185" s="36">
        <f>IFERROR(Table19[[#This Row],[2025 Wage Increase Rate]]+Table19[[#This Row],[2025 Wage Floor Rate]]+Table19[[#This Row],[Wage Stability]],0)</f>
        <v>0</v>
      </c>
    </row>
    <row r="186" spans="1:26" outlineLevel="1" x14ac:dyDescent="0.55000000000000004">
      <c r="A186" s="8"/>
      <c r="B186" s="12"/>
      <c r="C186" s="12"/>
      <c r="D186" s="8"/>
      <c r="E186" s="32" t="str">
        <f>IF(ISERROR(VLOOKUP(D186,'Data Input (ROP Use Only)'!$D$1:$E$4,2,FALSE)),"",(VLOOKUP(D186,'Data Input (ROP Use Only)'!$D$1:$E$4,2,FALSE)))</f>
        <v/>
      </c>
      <c r="F186" s="32" t="str">
        <f>IF(ISERROR(VLOOKUP(D186,'Data Input (ROP Use Only)'!$D$1:$F$4,3,FALSE)),"",(VLOOKUP(D186,'Data Input (ROP Use Only)'!$D$1:$F$4,3,FALSE)))</f>
        <v/>
      </c>
      <c r="G186" s="6"/>
      <c r="H186" s="6"/>
      <c r="I186" s="10"/>
      <c r="J186" s="10"/>
      <c r="K186" s="10"/>
      <c r="L186" s="13">
        <f>SUM(Table19[[#This Row],[Base Wage per hour as of December 31st, 2024
 (before applying any grants/enhancements)]:[GOF (SWB) + Hourly Historical Funding (if applicable)]])</f>
        <v>0</v>
      </c>
      <c r="M186" s="7" t="str">
        <f>IF(ISERROR(VLOOKUP(D186,'Data Input (ROP Use Only)'!$D$1:$G$4,4,FALSE)),"",(VLOOKUP(D186,'Data Input (ROP Use Only)'!$D$1:$G$4,4,FALSE)))</f>
        <v/>
      </c>
      <c r="N186" s="5" t="str" cm="1">
        <f t="array" ref="N186">IFERROR((_xlfn.IFS(M186-L186&lt;=0,0,M186-L186&lt;=0,0,M186-L186&gt;=2,2,M186-L186&lt;3,M186-L186)),"")</f>
        <v/>
      </c>
      <c r="O186" s="5">
        <f>SUM(Table19[[#This Row],[Base Wage per hour as of December 31st, 2024
 (before applying any grants/enhancements)]:[GOF (SWB) + Hourly Historical Funding (if applicable)]],Table19[[#This Row],[Wage Enhancement (WEG) Eligibility Rate per hour]])</f>
        <v>0</v>
      </c>
      <c r="P186" s="5" t="str" cm="1">
        <f t="array" ref="P186">IFERROR((_xlfn.IFS(C186="NON-RECE",0,C186="Director-Approved",0,F186-O186&lt;=0,0,F186-O186&lt;=0,0,F186-O186&gt;=3,3,F186-O186&lt;3,F186-O186)),"")</f>
        <v/>
      </c>
      <c r="Q186" s="4" cm="1">
        <f t="array" ref="Q186">_xlfn.IFS(O186=0,0,O186&gt;=0,O186+P186)</f>
        <v>0</v>
      </c>
      <c r="R186" s="5" t="str">
        <f t="shared" si="2"/>
        <v/>
      </c>
      <c r="S186" s="4" cm="1">
        <f t="array" ref="S186">_xlfn.IFS(Q186=0,0,Q186&gt;=0,Q186+R186)</f>
        <v>0</v>
      </c>
      <c r="T18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6" s="5">
        <f>MAX(Table19[[#This Row],[Staff Hourly Wage as of December 31st, 2024
 (inclusive of all grants/enhancements, do NOT include top-up)]],Table19[[#This Row],[Base Wage + PE + Historical + GOF + HA + WEG + Wage increase + Wage floor ]])</f>
        <v>0</v>
      </c>
      <c r="V186" s="4">
        <f>Table19[[#This Row],[Final 2025 Hourly Wage
(Higher of column H '[2024 wage'] and column S '[2025 wage'])]]*Table19[[#This Row],[Estimated program hours worked from Jan 1st to Dec 31st 2025]]</f>
        <v>0</v>
      </c>
      <c r="X186" s="35" t="str">
        <f>Table19[[#This Row],[Wage Enhancement (WEG) Eligibility Rate per hour]]</f>
        <v/>
      </c>
      <c r="Y186" s="42">
        <f>Table19[[#This Row],[Hourly Pay Equity (PE) (if applicable)]]+Table19[[#This Row],[GOF (SWB) + Hourly Historical Funding (if applicable)]]</f>
        <v>0</v>
      </c>
      <c r="Z186" s="36">
        <f>IFERROR(Table19[[#This Row],[2025 Wage Increase Rate]]+Table19[[#This Row],[2025 Wage Floor Rate]]+Table19[[#This Row],[Wage Stability]],0)</f>
        <v>0</v>
      </c>
    </row>
    <row r="187" spans="1:26" outlineLevel="1" x14ac:dyDescent="0.55000000000000004">
      <c r="A187" s="11"/>
      <c r="B187" s="12"/>
      <c r="C187" s="12"/>
      <c r="D187" s="11"/>
      <c r="E187" s="32" t="str">
        <f>IF(ISERROR(VLOOKUP(D187,'Data Input (ROP Use Only)'!$D$1:$E$4,2,FALSE)),"",(VLOOKUP(D187,'Data Input (ROP Use Only)'!$D$1:$E$4,2,FALSE)))</f>
        <v/>
      </c>
      <c r="F187" s="32" t="str">
        <f>IF(ISERROR(VLOOKUP(D187,'Data Input (ROP Use Only)'!$D$1:$F$4,3,FALSE)),"",(VLOOKUP(D187,'Data Input (ROP Use Only)'!$D$1:$F$4,3,FALSE)))</f>
        <v/>
      </c>
      <c r="G187" s="9"/>
      <c r="H187" s="9"/>
      <c r="I187" s="10"/>
      <c r="J187" s="10"/>
      <c r="K187" s="10"/>
      <c r="L187" s="13">
        <f>SUM(Table19[[#This Row],[Base Wage per hour as of December 31st, 2024
 (before applying any grants/enhancements)]:[GOF (SWB) + Hourly Historical Funding (if applicable)]])</f>
        <v>0</v>
      </c>
      <c r="M187" s="7" t="str">
        <f>IF(ISERROR(VLOOKUP(D187,'Data Input (ROP Use Only)'!$D$1:$G$4,4,FALSE)),"",(VLOOKUP(D187,'Data Input (ROP Use Only)'!$D$1:$G$4,4,FALSE)))</f>
        <v/>
      </c>
      <c r="N187" s="5" t="str" cm="1">
        <f t="array" ref="N187">IFERROR((_xlfn.IFS(M187-L187&lt;=0,0,M187-L187&lt;=0,0,M187-L187&gt;=2,2,M187-L187&lt;3,M187-L187)),"")</f>
        <v/>
      </c>
      <c r="O187" s="5">
        <f>SUM(Table19[[#This Row],[Base Wage per hour as of December 31st, 2024
 (before applying any grants/enhancements)]:[GOF (SWB) + Hourly Historical Funding (if applicable)]],Table19[[#This Row],[Wage Enhancement (WEG) Eligibility Rate per hour]])</f>
        <v>0</v>
      </c>
      <c r="P187" s="5" t="str" cm="1">
        <f t="array" ref="P187">IFERROR((_xlfn.IFS(C187="NON-RECE",0,C187="Director-Approved",0,F187-O187&lt;=0,0,F187-O187&lt;=0,0,F187-O187&gt;=3,3,F187-O187&lt;3,F187-O187)),"")</f>
        <v/>
      </c>
      <c r="Q187" s="4" cm="1">
        <f t="array" ref="Q187">_xlfn.IFS(O187=0,0,O187&gt;=0,O187+P187)</f>
        <v>0</v>
      </c>
      <c r="R187" s="5" t="str">
        <f t="shared" si="2"/>
        <v/>
      </c>
      <c r="S187" s="4" cm="1">
        <f t="array" ref="S187">_xlfn.IFS(Q187=0,0,Q187&gt;=0,Q187+R187)</f>
        <v>0</v>
      </c>
      <c r="T18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7" s="5">
        <f>MAX(Table19[[#This Row],[Staff Hourly Wage as of December 31st, 2024
 (inclusive of all grants/enhancements, do NOT include top-up)]],Table19[[#This Row],[Base Wage + PE + Historical + GOF + HA + WEG + Wage increase + Wage floor ]])</f>
        <v>0</v>
      </c>
      <c r="V187" s="4">
        <f>Table19[[#This Row],[Final 2025 Hourly Wage
(Higher of column H '[2024 wage'] and column S '[2025 wage'])]]*Table19[[#This Row],[Estimated program hours worked from Jan 1st to Dec 31st 2025]]</f>
        <v>0</v>
      </c>
      <c r="X187" s="35" t="str">
        <f>Table19[[#This Row],[Wage Enhancement (WEG) Eligibility Rate per hour]]</f>
        <v/>
      </c>
      <c r="Y187" s="42">
        <f>Table19[[#This Row],[Hourly Pay Equity (PE) (if applicable)]]+Table19[[#This Row],[GOF (SWB) + Hourly Historical Funding (if applicable)]]</f>
        <v>0</v>
      </c>
      <c r="Z187" s="36">
        <f>IFERROR(Table19[[#This Row],[2025 Wage Increase Rate]]+Table19[[#This Row],[2025 Wage Floor Rate]]+Table19[[#This Row],[Wage Stability]],0)</f>
        <v>0</v>
      </c>
    </row>
    <row r="188" spans="1:26" outlineLevel="1" x14ac:dyDescent="0.55000000000000004">
      <c r="A188" s="11"/>
      <c r="B188" s="12"/>
      <c r="C188" s="12"/>
      <c r="D188" s="11"/>
      <c r="E188" s="32" t="str">
        <f>IF(ISERROR(VLOOKUP(D188,'Data Input (ROP Use Only)'!$D$1:$E$4,2,FALSE)),"",(VLOOKUP(D188,'Data Input (ROP Use Only)'!$D$1:$E$4,2,FALSE)))</f>
        <v/>
      </c>
      <c r="F188" s="32" t="str">
        <f>IF(ISERROR(VLOOKUP(D188,'Data Input (ROP Use Only)'!$D$1:$F$4,3,FALSE)),"",(VLOOKUP(D188,'Data Input (ROP Use Only)'!$D$1:$F$4,3,FALSE)))</f>
        <v/>
      </c>
      <c r="G188" s="9"/>
      <c r="H188" s="9"/>
      <c r="I188" s="10"/>
      <c r="J188" s="10"/>
      <c r="K188" s="10"/>
      <c r="L188" s="13">
        <f>SUM(Table19[[#This Row],[Base Wage per hour as of December 31st, 2024
 (before applying any grants/enhancements)]:[GOF (SWB) + Hourly Historical Funding (if applicable)]])</f>
        <v>0</v>
      </c>
      <c r="M188" s="7" t="str">
        <f>IF(ISERROR(VLOOKUP(D188,'Data Input (ROP Use Only)'!$D$1:$G$4,4,FALSE)),"",(VLOOKUP(D188,'Data Input (ROP Use Only)'!$D$1:$G$4,4,FALSE)))</f>
        <v/>
      </c>
      <c r="N188" s="5" t="str" cm="1">
        <f t="array" ref="N188">IFERROR((_xlfn.IFS(M188-L188&lt;=0,0,M188-L188&lt;=0,0,M188-L188&gt;=2,2,M188-L188&lt;3,M188-L188)),"")</f>
        <v/>
      </c>
      <c r="O188" s="5">
        <f>SUM(Table19[[#This Row],[Base Wage per hour as of December 31st, 2024
 (before applying any grants/enhancements)]:[GOF (SWB) + Hourly Historical Funding (if applicable)]],Table19[[#This Row],[Wage Enhancement (WEG) Eligibility Rate per hour]])</f>
        <v>0</v>
      </c>
      <c r="P188" s="5" t="str" cm="1">
        <f t="array" ref="P188">IFERROR((_xlfn.IFS(C188="NON-RECE",0,C188="Director-Approved",0,F188-O188&lt;=0,0,F188-O188&lt;=0,0,F188-O188&gt;=3,3,F188-O188&lt;3,F188-O188)),"")</f>
        <v/>
      </c>
      <c r="Q188" s="4" cm="1">
        <f t="array" ref="Q188">_xlfn.IFS(O188=0,0,O188&gt;=0,O188+P188)</f>
        <v>0</v>
      </c>
      <c r="R188" s="5" t="str">
        <f t="shared" si="2"/>
        <v/>
      </c>
      <c r="S188" s="4" cm="1">
        <f t="array" ref="S188">_xlfn.IFS(Q188=0,0,Q188&gt;=0,Q188+R188)</f>
        <v>0</v>
      </c>
      <c r="T18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8" s="5">
        <f>MAX(Table19[[#This Row],[Staff Hourly Wage as of December 31st, 2024
 (inclusive of all grants/enhancements, do NOT include top-up)]],Table19[[#This Row],[Base Wage + PE + Historical + GOF + HA + WEG + Wage increase + Wage floor ]])</f>
        <v>0</v>
      </c>
      <c r="V188" s="4">
        <f>Table19[[#This Row],[Final 2025 Hourly Wage
(Higher of column H '[2024 wage'] and column S '[2025 wage'])]]*Table19[[#This Row],[Estimated program hours worked from Jan 1st to Dec 31st 2025]]</f>
        <v>0</v>
      </c>
      <c r="X188" s="35" t="str">
        <f>Table19[[#This Row],[Wage Enhancement (WEG) Eligibility Rate per hour]]</f>
        <v/>
      </c>
      <c r="Y188" s="42">
        <f>Table19[[#This Row],[Hourly Pay Equity (PE) (if applicable)]]+Table19[[#This Row],[GOF (SWB) + Hourly Historical Funding (if applicable)]]</f>
        <v>0</v>
      </c>
      <c r="Z188" s="36">
        <f>IFERROR(Table19[[#This Row],[2025 Wage Increase Rate]]+Table19[[#This Row],[2025 Wage Floor Rate]]+Table19[[#This Row],[Wage Stability]],0)</f>
        <v>0</v>
      </c>
    </row>
    <row r="189" spans="1:26" outlineLevel="1" x14ac:dyDescent="0.55000000000000004">
      <c r="A189" s="11"/>
      <c r="B189" s="12"/>
      <c r="C189" s="12"/>
      <c r="D189" s="11"/>
      <c r="E189" s="32" t="str">
        <f>IF(ISERROR(VLOOKUP(D189,'Data Input (ROP Use Only)'!$D$1:$E$4,2,FALSE)),"",(VLOOKUP(D189,'Data Input (ROP Use Only)'!$D$1:$E$4,2,FALSE)))</f>
        <v/>
      </c>
      <c r="F189" s="32" t="str">
        <f>IF(ISERROR(VLOOKUP(D189,'Data Input (ROP Use Only)'!$D$1:$F$4,3,FALSE)),"",(VLOOKUP(D189,'Data Input (ROP Use Only)'!$D$1:$F$4,3,FALSE)))</f>
        <v/>
      </c>
      <c r="G189" s="9"/>
      <c r="H189" s="9"/>
      <c r="I189" s="10"/>
      <c r="J189" s="10"/>
      <c r="K189" s="10"/>
      <c r="L189" s="13">
        <f>SUM(Table19[[#This Row],[Base Wage per hour as of December 31st, 2024
 (before applying any grants/enhancements)]:[GOF (SWB) + Hourly Historical Funding (if applicable)]])</f>
        <v>0</v>
      </c>
      <c r="M189" s="7" t="str">
        <f>IF(ISERROR(VLOOKUP(D189,'Data Input (ROP Use Only)'!$D$1:$G$4,4,FALSE)),"",(VLOOKUP(D189,'Data Input (ROP Use Only)'!$D$1:$G$4,4,FALSE)))</f>
        <v/>
      </c>
      <c r="N189" s="5" t="str" cm="1">
        <f t="array" ref="N189">IFERROR((_xlfn.IFS(M189-L189&lt;=0,0,M189-L189&lt;=0,0,M189-L189&gt;=2,2,M189-L189&lt;3,M189-L189)),"")</f>
        <v/>
      </c>
      <c r="O189" s="5">
        <f>SUM(Table19[[#This Row],[Base Wage per hour as of December 31st, 2024
 (before applying any grants/enhancements)]:[GOF (SWB) + Hourly Historical Funding (if applicable)]],Table19[[#This Row],[Wage Enhancement (WEG) Eligibility Rate per hour]])</f>
        <v>0</v>
      </c>
      <c r="P189" s="5" t="str" cm="1">
        <f t="array" ref="P189">IFERROR((_xlfn.IFS(C189="NON-RECE",0,C189="Director-Approved",0,F189-O189&lt;=0,0,F189-O189&lt;=0,0,F189-O189&gt;=3,3,F189-O189&lt;3,F189-O189)),"")</f>
        <v/>
      </c>
      <c r="Q189" s="4" cm="1">
        <f t="array" ref="Q189">_xlfn.IFS(O189=0,0,O189&gt;=0,O189+P189)</f>
        <v>0</v>
      </c>
      <c r="R189" s="5" t="str">
        <f t="shared" si="2"/>
        <v/>
      </c>
      <c r="S189" s="4" cm="1">
        <f t="array" ref="S189">_xlfn.IFS(Q189=0,0,Q189&gt;=0,Q189+R189)</f>
        <v>0</v>
      </c>
      <c r="T18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89" s="5">
        <f>MAX(Table19[[#This Row],[Staff Hourly Wage as of December 31st, 2024
 (inclusive of all grants/enhancements, do NOT include top-up)]],Table19[[#This Row],[Base Wage + PE + Historical + GOF + HA + WEG + Wage increase + Wage floor ]])</f>
        <v>0</v>
      </c>
      <c r="V189" s="4">
        <f>Table19[[#This Row],[Final 2025 Hourly Wage
(Higher of column H '[2024 wage'] and column S '[2025 wage'])]]*Table19[[#This Row],[Estimated program hours worked from Jan 1st to Dec 31st 2025]]</f>
        <v>0</v>
      </c>
      <c r="X189" s="35" t="str">
        <f>Table19[[#This Row],[Wage Enhancement (WEG) Eligibility Rate per hour]]</f>
        <v/>
      </c>
      <c r="Y189" s="42">
        <f>Table19[[#This Row],[Hourly Pay Equity (PE) (if applicable)]]+Table19[[#This Row],[GOF (SWB) + Hourly Historical Funding (if applicable)]]</f>
        <v>0</v>
      </c>
      <c r="Z189" s="36">
        <f>IFERROR(Table19[[#This Row],[2025 Wage Increase Rate]]+Table19[[#This Row],[2025 Wage Floor Rate]]+Table19[[#This Row],[Wage Stability]],0)</f>
        <v>0</v>
      </c>
    </row>
    <row r="190" spans="1:26" outlineLevel="1" x14ac:dyDescent="0.55000000000000004">
      <c r="A190" s="11"/>
      <c r="B190" s="12"/>
      <c r="C190" s="12"/>
      <c r="D190" s="11"/>
      <c r="E190" s="32" t="str">
        <f>IF(ISERROR(VLOOKUP(D190,'Data Input (ROP Use Only)'!$D$1:$E$4,2,FALSE)),"",(VLOOKUP(D190,'Data Input (ROP Use Only)'!$D$1:$E$4,2,FALSE)))</f>
        <v/>
      </c>
      <c r="F190" s="32" t="str">
        <f>IF(ISERROR(VLOOKUP(D190,'Data Input (ROP Use Only)'!$D$1:$F$4,3,FALSE)),"",(VLOOKUP(D190,'Data Input (ROP Use Only)'!$D$1:$F$4,3,FALSE)))</f>
        <v/>
      </c>
      <c r="G190" s="9"/>
      <c r="H190" s="9"/>
      <c r="I190" s="10"/>
      <c r="J190" s="10"/>
      <c r="K190" s="10"/>
      <c r="L190" s="13">
        <f>SUM(Table19[[#This Row],[Base Wage per hour as of December 31st, 2024
 (before applying any grants/enhancements)]:[GOF (SWB) + Hourly Historical Funding (if applicable)]])</f>
        <v>0</v>
      </c>
      <c r="M190" s="7" t="str">
        <f>IF(ISERROR(VLOOKUP(D190,'Data Input (ROP Use Only)'!$D$1:$G$4,4,FALSE)),"",(VLOOKUP(D190,'Data Input (ROP Use Only)'!$D$1:$G$4,4,FALSE)))</f>
        <v/>
      </c>
      <c r="N190" s="5" t="str" cm="1">
        <f t="array" ref="N190">IFERROR((_xlfn.IFS(M190-L190&lt;=0,0,M190-L190&lt;=0,0,M190-L190&gt;=2,2,M190-L190&lt;3,M190-L190)),"")</f>
        <v/>
      </c>
      <c r="O190" s="5">
        <f>SUM(Table19[[#This Row],[Base Wage per hour as of December 31st, 2024
 (before applying any grants/enhancements)]:[GOF (SWB) + Hourly Historical Funding (if applicable)]],Table19[[#This Row],[Wage Enhancement (WEG) Eligibility Rate per hour]])</f>
        <v>0</v>
      </c>
      <c r="P190" s="5" t="str" cm="1">
        <f t="array" ref="P190">IFERROR((_xlfn.IFS(C190="NON-RECE",0,C190="Director-Approved",0,F190-O190&lt;=0,0,F190-O190&lt;=0,0,F190-O190&gt;=3,3,F190-O190&lt;3,F190-O190)),"")</f>
        <v/>
      </c>
      <c r="Q190" s="4" cm="1">
        <f t="array" ref="Q190">_xlfn.IFS(O190=0,0,O190&gt;=0,O190+P190)</f>
        <v>0</v>
      </c>
      <c r="R190" s="5" t="str">
        <f t="shared" si="2"/>
        <v/>
      </c>
      <c r="S190" s="4" cm="1">
        <f t="array" ref="S190">_xlfn.IFS(Q190=0,0,Q190&gt;=0,Q190+R190)</f>
        <v>0</v>
      </c>
      <c r="T19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0" s="5">
        <f>MAX(Table19[[#This Row],[Staff Hourly Wage as of December 31st, 2024
 (inclusive of all grants/enhancements, do NOT include top-up)]],Table19[[#This Row],[Base Wage + PE + Historical + GOF + HA + WEG + Wage increase + Wage floor ]])</f>
        <v>0</v>
      </c>
      <c r="V190" s="4">
        <f>Table19[[#This Row],[Final 2025 Hourly Wage
(Higher of column H '[2024 wage'] and column S '[2025 wage'])]]*Table19[[#This Row],[Estimated program hours worked from Jan 1st to Dec 31st 2025]]</f>
        <v>0</v>
      </c>
      <c r="X190" s="35" t="str">
        <f>Table19[[#This Row],[Wage Enhancement (WEG) Eligibility Rate per hour]]</f>
        <v/>
      </c>
      <c r="Y190" s="42">
        <f>Table19[[#This Row],[Hourly Pay Equity (PE) (if applicable)]]+Table19[[#This Row],[GOF (SWB) + Hourly Historical Funding (if applicable)]]</f>
        <v>0</v>
      </c>
      <c r="Z190" s="36">
        <f>IFERROR(Table19[[#This Row],[2025 Wage Increase Rate]]+Table19[[#This Row],[2025 Wage Floor Rate]]+Table19[[#This Row],[Wage Stability]],0)</f>
        <v>0</v>
      </c>
    </row>
    <row r="191" spans="1:26" outlineLevel="1" x14ac:dyDescent="0.55000000000000004">
      <c r="A191" s="11"/>
      <c r="B191" s="12"/>
      <c r="C191" s="12"/>
      <c r="D191" s="11"/>
      <c r="E191" s="32" t="str">
        <f>IF(ISERROR(VLOOKUP(D191,'Data Input (ROP Use Only)'!$D$1:$E$4,2,FALSE)),"",(VLOOKUP(D191,'Data Input (ROP Use Only)'!$D$1:$E$4,2,FALSE)))</f>
        <v/>
      </c>
      <c r="F191" s="32" t="str">
        <f>IF(ISERROR(VLOOKUP(D191,'Data Input (ROP Use Only)'!$D$1:$F$4,3,FALSE)),"",(VLOOKUP(D191,'Data Input (ROP Use Only)'!$D$1:$F$4,3,FALSE)))</f>
        <v/>
      </c>
      <c r="G191" s="9"/>
      <c r="H191" s="9"/>
      <c r="I191" s="10"/>
      <c r="J191" s="10"/>
      <c r="K191" s="10"/>
      <c r="L191" s="13">
        <f>SUM(Table19[[#This Row],[Base Wage per hour as of December 31st, 2024
 (before applying any grants/enhancements)]:[GOF (SWB) + Hourly Historical Funding (if applicable)]])</f>
        <v>0</v>
      </c>
      <c r="M191" s="7" t="str">
        <f>IF(ISERROR(VLOOKUP(D191,'Data Input (ROP Use Only)'!$D$1:$G$4,4,FALSE)),"",(VLOOKUP(D191,'Data Input (ROP Use Only)'!$D$1:$G$4,4,FALSE)))</f>
        <v/>
      </c>
      <c r="N191" s="5" t="str" cm="1">
        <f t="array" ref="N191">IFERROR((_xlfn.IFS(M191-L191&lt;=0,0,M191-L191&lt;=0,0,M191-L191&gt;=2,2,M191-L191&lt;3,M191-L191)),"")</f>
        <v/>
      </c>
      <c r="O191" s="5">
        <f>SUM(Table19[[#This Row],[Base Wage per hour as of December 31st, 2024
 (before applying any grants/enhancements)]:[GOF (SWB) + Hourly Historical Funding (if applicable)]],Table19[[#This Row],[Wage Enhancement (WEG) Eligibility Rate per hour]])</f>
        <v>0</v>
      </c>
      <c r="P191" s="5" t="str" cm="1">
        <f t="array" ref="P191">IFERROR((_xlfn.IFS(C191="NON-RECE",0,C191="Director-Approved",0,F191-O191&lt;=0,0,F191-O191&lt;=0,0,F191-O191&gt;=3,3,F191-O191&lt;3,F191-O191)),"")</f>
        <v/>
      </c>
      <c r="Q191" s="4" cm="1">
        <f t="array" ref="Q191">_xlfn.IFS(O191=0,0,O191&gt;=0,O191+P191)</f>
        <v>0</v>
      </c>
      <c r="R191" s="5" t="str">
        <f t="shared" si="2"/>
        <v/>
      </c>
      <c r="S191" s="4" cm="1">
        <f t="array" ref="S191">_xlfn.IFS(Q191=0,0,Q191&gt;=0,Q191+R191)</f>
        <v>0</v>
      </c>
      <c r="T19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1" s="5">
        <f>MAX(Table19[[#This Row],[Staff Hourly Wage as of December 31st, 2024
 (inclusive of all grants/enhancements, do NOT include top-up)]],Table19[[#This Row],[Base Wage + PE + Historical + GOF + HA + WEG + Wage increase + Wage floor ]])</f>
        <v>0</v>
      </c>
      <c r="V191" s="4">
        <f>Table19[[#This Row],[Final 2025 Hourly Wage
(Higher of column H '[2024 wage'] and column S '[2025 wage'])]]*Table19[[#This Row],[Estimated program hours worked from Jan 1st to Dec 31st 2025]]</f>
        <v>0</v>
      </c>
      <c r="X191" s="35" t="str">
        <f>Table19[[#This Row],[Wage Enhancement (WEG) Eligibility Rate per hour]]</f>
        <v/>
      </c>
      <c r="Y191" s="42">
        <f>Table19[[#This Row],[Hourly Pay Equity (PE) (if applicable)]]+Table19[[#This Row],[GOF (SWB) + Hourly Historical Funding (if applicable)]]</f>
        <v>0</v>
      </c>
      <c r="Z191" s="36">
        <f>IFERROR(Table19[[#This Row],[2025 Wage Increase Rate]]+Table19[[#This Row],[2025 Wage Floor Rate]]+Table19[[#This Row],[Wage Stability]],0)</f>
        <v>0</v>
      </c>
    </row>
    <row r="192" spans="1:26" outlineLevel="1" x14ac:dyDescent="0.55000000000000004">
      <c r="A192" s="11"/>
      <c r="B192" s="12"/>
      <c r="C192" s="12"/>
      <c r="D192" s="11"/>
      <c r="E192" s="32" t="str">
        <f>IF(ISERROR(VLOOKUP(D192,'Data Input (ROP Use Only)'!$D$1:$E$4,2,FALSE)),"",(VLOOKUP(D192,'Data Input (ROP Use Only)'!$D$1:$E$4,2,FALSE)))</f>
        <v/>
      </c>
      <c r="F192" s="32" t="str">
        <f>IF(ISERROR(VLOOKUP(D192,'Data Input (ROP Use Only)'!$D$1:$F$4,3,FALSE)),"",(VLOOKUP(D192,'Data Input (ROP Use Only)'!$D$1:$F$4,3,FALSE)))</f>
        <v/>
      </c>
      <c r="G192" s="9"/>
      <c r="H192" s="9"/>
      <c r="I192" s="10"/>
      <c r="J192" s="10"/>
      <c r="K192" s="10"/>
      <c r="L192" s="13">
        <f>SUM(Table19[[#This Row],[Base Wage per hour as of December 31st, 2024
 (before applying any grants/enhancements)]:[GOF (SWB) + Hourly Historical Funding (if applicable)]])</f>
        <v>0</v>
      </c>
      <c r="M192" s="7" t="str">
        <f>IF(ISERROR(VLOOKUP(D192,'Data Input (ROP Use Only)'!$D$1:$G$4,4,FALSE)),"",(VLOOKUP(D192,'Data Input (ROP Use Only)'!$D$1:$G$4,4,FALSE)))</f>
        <v/>
      </c>
      <c r="N192" s="5" t="str" cm="1">
        <f t="array" ref="N192">IFERROR((_xlfn.IFS(M192-L192&lt;=0,0,M192-L192&lt;=0,0,M192-L192&gt;=2,2,M192-L192&lt;3,M192-L192)),"")</f>
        <v/>
      </c>
      <c r="O192" s="5">
        <f>SUM(Table19[[#This Row],[Base Wage per hour as of December 31st, 2024
 (before applying any grants/enhancements)]:[GOF (SWB) + Hourly Historical Funding (if applicable)]],Table19[[#This Row],[Wage Enhancement (WEG) Eligibility Rate per hour]])</f>
        <v>0</v>
      </c>
      <c r="P192" s="5" t="str" cm="1">
        <f t="array" ref="P192">IFERROR((_xlfn.IFS(C192="NON-RECE",0,C192="Director-Approved",0,F192-O192&lt;=0,0,F192-O192&lt;=0,0,F192-O192&gt;=3,3,F192-O192&lt;3,F192-O192)),"")</f>
        <v/>
      </c>
      <c r="Q192" s="4" cm="1">
        <f t="array" ref="Q192">_xlfn.IFS(O192=0,0,O192&gt;=0,O192+P192)</f>
        <v>0</v>
      </c>
      <c r="R192" s="5" t="str">
        <f t="shared" si="2"/>
        <v/>
      </c>
      <c r="S192" s="4" cm="1">
        <f t="array" ref="S192">_xlfn.IFS(Q192=0,0,Q192&gt;=0,Q192+R192)</f>
        <v>0</v>
      </c>
      <c r="T19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2" s="5">
        <f>MAX(Table19[[#This Row],[Staff Hourly Wage as of December 31st, 2024
 (inclusive of all grants/enhancements, do NOT include top-up)]],Table19[[#This Row],[Base Wage + PE + Historical + GOF + HA + WEG + Wage increase + Wage floor ]])</f>
        <v>0</v>
      </c>
      <c r="V192" s="4">
        <f>Table19[[#This Row],[Final 2025 Hourly Wage
(Higher of column H '[2024 wage'] and column S '[2025 wage'])]]*Table19[[#This Row],[Estimated program hours worked from Jan 1st to Dec 31st 2025]]</f>
        <v>0</v>
      </c>
      <c r="X192" s="35" t="str">
        <f>Table19[[#This Row],[Wage Enhancement (WEG) Eligibility Rate per hour]]</f>
        <v/>
      </c>
      <c r="Y192" s="42">
        <f>Table19[[#This Row],[Hourly Pay Equity (PE) (if applicable)]]+Table19[[#This Row],[GOF (SWB) + Hourly Historical Funding (if applicable)]]</f>
        <v>0</v>
      </c>
      <c r="Z192" s="36">
        <f>IFERROR(Table19[[#This Row],[2025 Wage Increase Rate]]+Table19[[#This Row],[2025 Wage Floor Rate]]+Table19[[#This Row],[Wage Stability]],0)</f>
        <v>0</v>
      </c>
    </row>
    <row r="193" spans="1:26" outlineLevel="1" x14ac:dyDescent="0.55000000000000004">
      <c r="A193" s="11"/>
      <c r="B193" s="12"/>
      <c r="C193" s="12"/>
      <c r="D193" s="11"/>
      <c r="E193" s="32" t="str">
        <f>IF(ISERROR(VLOOKUP(D193,'Data Input (ROP Use Only)'!$D$1:$E$4,2,FALSE)),"",(VLOOKUP(D193,'Data Input (ROP Use Only)'!$D$1:$E$4,2,FALSE)))</f>
        <v/>
      </c>
      <c r="F193" s="32" t="str">
        <f>IF(ISERROR(VLOOKUP(D193,'Data Input (ROP Use Only)'!$D$1:$F$4,3,FALSE)),"",(VLOOKUP(D193,'Data Input (ROP Use Only)'!$D$1:$F$4,3,FALSE)))</f>
        <v/>
      </c>
      <c r="G193" s="9"/>
      <c r="H193" s="9"/>
      <c r="I193" s="10"/>
      <c r="J193" s="10"/>
      <c r="K193" s="10"/>
      <c r="L193" s="13">
        <f>SUM(Table19[[#This Row],[Base Wage per hour as of December 31st, 2024
 (before applying any grants/enhancements)]:[GOF (SWB) + Hourly Historical Funding (if applicable)]])</f>
        <v>0</v>
      </c>
      <c r="M193" s="7" t="str">
        <f>IF(ISERROR(VLOOKUP(D193,'Data Input (ROP Use Only)'!$D$1:$G$4,4,FALSE)),"",(VLOOKUP(D193,'Data Input (ROP Use Only)'!$D$1:$G$4,4,FALSE)))</f>
        <v/>
      </c>
      <c r="N193" s="5" t="str" cm="1">
        <f t="array" ref="N193">IFERROR((_xlfn.IFS(M193-L193&lt;=0,0,M193-L193&lt;=0,0,M193-L193&gt;=2,2,M193-L193&lt;3,M193-L193)),"")</f>
        <v/>
      </c>
      <c r="O193" s="5">
        <f>SUM(Table19[[#This Row],[Base Wage per hour as of December 31st, 2024
 (before applying any grants/enhancements)]:[GOF (SWB) + Hourly Historical Funding (if applicable)]],Table19[[#This Row],[Wage Enhancement (WEG) Eligibility Rate per hour]])</f>
        <v>0</v>
      </c>
      <c r="P193" s="5" t="str" cm="1">
        <f t="array" ref="P193">IFERROR((_xlfn.IFS(C193="NON-RECE",0,C193="Director-Approved",0,F193-O193&lt;=0,0,F193-O193&lt;=0,0,F193-O193&gt;=3,3,F193-O193&lt;3,F193-O193)),"")</f>
        <v/>
      </c>
      <c r="Q193" s="4" cm="1">
        <f t="array" ref="Q193">_xlfn.IFS(O193=0,0,O193&gt;=0,O193+P193)</f>
        <v>0</v>
      </c>
      <c r="R193" s="5" t="str">
        <f t="shared" si="2"/>
        <v/>
      </c>
      <c r="S193" s="4" cm="1">
        <f t="array" ref="S193">_xlfn.IFS(Q193=0,0,Q193&gt;=0,Q193+R193)</f>
        <v>0</v>
      </c>
      <c r="T19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3" s="5">
        <f>MAX(Table19[[#This Row],[Staff Hourly Wage as of December 31st, 2024
 (inclusive of all grants/enhancements, do NOT include top-up)]],Table19[[#This Row],[Base Wage + PE + Historical + GOF + HA + WEG + Wage increase + Wage floor ]])</f>
        <v>0</v>
      </c>
      <c r="V193" s="4">
        <f>Table19[[#This Row],[Final 2025 Hourly Wage
(Higher of column H '[2024 wage'] and column S '[2025 wage'])]]*Table19[[#This Row],[Estimated program hours worked from Jan 1st to Dec 31st 2025]]</f>
        <v>0</v>
      </c>
      <c r="X193" s="35" t="str">
        <f>Table19[[#This Row],[Wage Enhancement (WEG) Eligibility Rate per hour]]</f>
        <v/>
      </c>
      <c r="Y193" s="42">
        <f>Table19[[#This Row],[Hourly Pay Equity (PE) (if applicable)]]+Table19[[#This Row],[GOF (SWB) + Hourly Historical Funding (if applicable)]]</f>
        <v>0</v>
      </c>
      <c r="Z193" s="36">
        <f>IFERROR(Table19[[#This Row],[2025 Wage Increase Rate]]+Table19[[#This Row],[2025 Wage Floor Rate]]+Table19[[#This Row],[Wage Stability]],0)</f>
        <v>0</v>
      </c>
    </row>
    <row r="194" spans="1:26" outlineLevel="1" x14ac:dyDescent="0.55000000000000004">
      <c r="A194" s="11"/>
      <c r="B194" s="12"/>
      <c r="C194" s="12"/>
      <c r="D194" s="11"/>
      <c r="E194" s="32" t="str">
        <f>IF(ISERROR(VLOOKUP(D194,'Data Input (ROP Use Only)'!$D$1:$E$4,2,FALSE)),"",(VLOOKUP(D194,'Data Input (ROP Use Only)'!$D$1:$E$4,2,FALSE)))</f>
        <v/>
      </c>
      <c r="F194" s="32" t="str">
        <f>IF(ISERROR(VLOOKUP(D194,'Data Input (ROP Use Only)'!$D$1:$F$4,3,FALSE)),"",(VLOOKUP(D194,'Data Input (ROP Use Only)'!$D$1:$F$4,3,FALSE)))</f>
        <v/>
      </c>
      <c r="G194" s="9"/>
      <c r="H194" s="9"/>
      <c r="I194" s="10"/>
      <c r="J194" s="10"/>
      <c r="K194" s="10"/>
      <c r="L194" s="13">
        <f>SUM(Table19[[#This Row],[Base Wage per hour as of December 31st, 2024
 (before applying any grants/enhancements)]:[GOF (SWB) + Hourly Historical Funding (if applicable)]])</f>
        <v>0</v>
      </c>
      <c r="M194" s="7" t="str">
        <f>IF(ISERROR(VLOOKUP(D194,'Data Input (ROP Use Only)'!$D$1:$G$4,4,FALSE)),"",(VLOOKUP(D194,'Data Input (ROP Use Only)'!$D$1:$G$4,4,FALSE)))</f>
        <v/>
      </c>
      <c r="N194" s="5" t="str" cm="1">
        <f t="array" ref="N194">IFERROR((_xlfn.IFS(M194-L194&lt;=0,0,M194-L194&lt;=0,0,M194-L194&gt;=2,2,M194-L194&lt;3,M194-L194)),"")</f>
        <v/>
      </c>
      <c r="O194" s="5">
        <f>SUM(Table19[[#This Row],[Base Wage per hour as of December 31st, 2024
 (before applying any grants/enhancements)]:[GOF (SWB) + Hourly Historical Funding (if applicable)]],Table19[[#This Row],[Wage Enhancement (WEG) Eligibility Rate per hour]])</f>
        <v>0</v>
      </c>
      <c r="P194" s="5" t="str" cm="1">
        <f t="array" ref="P194">IFERROR((_xlfn.IFS(C194="NON-RECE",0,C194="Director-Approved",0,F194-O194&lt;=0,0,F194-O194&lt;=0,0,F194-O194&gt;=3,3,F194-O194&lt;3,F194-O194)),"")</f>
        <v/>
      </c>
      <c r="Q194" s="4" cm="1">
        <f t="array" ref="Q194">_xlfn.IFS(O194=0,0,O194&gt;=0,O194+P194)</f>
        <v>0</v>
      </c>
      <c r="R194" s="5" t="str">
        <f t="shared" si="2"/>
        <v/>
      </c>
      <c r="S194" s="4" cm="1">
        <f t="array" ref="S194">_xlfn.IFS(Q194=0,0,Q194&gt;=0,Q194+R194)</f>
        <v>0</v>
      </c>
      <c r="T19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4" s="5">
        <f>MAX(Table19[[#This Row],[Staff Hourly Wage as of December 31st, 2024
 (inclusive of all grants/enhancements, do NOT include top-up)]],Table19[[#This Row],[Base Wage + PE + Historical + GOF + HA + WEG + Wage increase + Wage floor ]])</f>
        <v>0</v>
      </c>
      <c r="V194" s="4">
        <f>Table19[[#This Row],[Final 2025 Hourly Wage
(Higher of column H '[2024 wage'] and column S '[2025 wage'])]]*Table19[[#This Row],[Estimated program hours worked from Jan 1st to Dec 31st 2025]]</f>
        <v>0</v>
      </c>
      <c r="X194" s="35" t="str">
        <f>Table19[[#This Row],[Wage Enhancement (WEG) Eligibility Rate per hour]]</f>
        <v/>
      </c>
      <c r="Y194" s="42">
        <f>Table19[[#This Row],[Hourly Pay Equity (PE) (if applicable)]]+Table19[[#This Row],[GOF (SWB) + Hourly Historical Funding (if applicable)]]</f>
        <v>0</v>
      </c>
      <c r="Z194" s="36">
        <f>IFERROR(Table19[[#This Row],[2025 Wage Increase Rate]]+Table19[[#This Row],[2025 Wage Floor Rate]]+Table19[[#This Row],[Wage Stability]],0)</f>
        <v>0</v>
      </c>
    </row>
    <row r="195" spans="1:26" outlineLevel="1" x14ac:dyDescent="0.55000000000000004">
      <c r="A195" s="11"/>
      <c r="B195" s="12"/>
      <c r="C195" s="12"/>
      <c r="D195" s="11"/>
      <c r="E195" s="32" t="str">
        <f>IF(ISERROR(VLOOKUP(D195,'Data Input (ROP Use Only)'!$D$1:$E$4,2,FALSE)),"",(VLOOKUP(D195,'Data Input (ROP Use Only)'!$D$1:$E$4,2,FALSE)))</f>
        <v/>
      </c>
      <c r="F195" s="32" t="str">
        <f>IF(ISERROR(VLOOKUP(D195,'Data Input (ROP Use Only)'!$D$1:$F$4,3,FALSE)),"",(VLOOKUP(D195,'Data Input (ROP Use Only)'!$D$1:$F$4,3,FALSE)))</f>
        <v/>
      </c>
      <c r="G195" s="9"/>
      <c r="H195" s="9"/>
      <c r="I195" s="10"/>
      <c r="J195" s="10"/>
      <c r="K195" s="10"/>
      <c r="L195" s="13">
        <f>SUM(Table19[[#This Row],[Base Wage per hour as of December 31st, 2024
 (before applying any grants/enhancements)]:[GOF (SWB) + Hourly Historical Funding (if applicable)]])</f>
        <v>0</v>
      </c>
      <c r="M195" s="7" t="str">
        <f>IF(ISERROR(VLOOKUP(D195,'Data Input (ROP Use Only)'!$D$1:$G$4,4,FALSE)),"",(VLOOKUP(D195,'Data Input (ROP Use Only)'!$D$1:$G$4,4,FALSE)))</f>
        <v/>
      </c>
      <c r="N195" s="5" t="str" cm="1">
        <f t="array" ref="N195">IFERROR((_xlfn.IFS(M195-L195&lt;=0,0,M195-L195&lt;=0,0,M195-L195&gt;=2,2,M195-L195&lt;3,M195-L195)),"")</f>
        <v/>
      </c>
      <c r="O195" s="5">
        <f>SUM(Table19[[#This Row],[Base Wage per hour as of December 31st, 2024
 (before applying any grants/enhancements)]:[GOF (SWB) + Hourly Historical Funding (if applicable)]],Table19[[#This Row],[Wage Enhancement (WEG) Eligibility Rate per hour]])</f>
        <v>0</v>
      </c>
      <c r="P195" s="5" t="str" cm="1">
        <f t="array" ref="P195">IFERROR((_xlfn.IFS(C195="NON-RECE",0,C195="Director-Approved",0,F195-O195&lt;=0,0,F195-O195&lt;=0,0,F195-O195&gt;=3,3,F195-O195&lt;3,F195-O195)),"")</f>
        <v/>
      </c>
      <c r="Q195" s="4" cm="1">
        <f t="array" ref="Q195">_xlfn.IFS(O195=0,0,O195&gt;=0,O195+P195)</f>
        <v>0</v>
      </c>
      <c r="R195" s="5" t="str">
        <f t="shared" si="2"/>
        <v/>
      </c>
      <c r="S195" s="4" cm="1">
        <f t="array" ref="S195">_xlfn.IFS(Q195=0,0,Q195&gt;=0,Q195+R195)</f>
        <v>0</v>
      </c>
      <c r="T19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5" s="5">
        <f>MAX(Table19[[#This Row],[Staff Hourly Wage as of December 31st, 2024
 (inclusive of all grants/enhancements, do NOT include top-up)]],Table19[[#This Row],[Base Wage + PE + Historical + GOF + HA + WEG + Wage increase + Wage floor ]])</f>
        <v>0</v>
      </c>
      <c r="V195" s="4">
        <f>Table19[[#This Row],[Final 2025 Hourly Wage
(Higher of column H '[2024 wage'] and column S '[2025 wage'])]]*Table19[[#This Row],[Estimated program hours worked from Jan 1st to Dec 31st 2025]]</f>
        <v>0</v>
      </c>
      <c r="X195" s="35" t="str">
        <f>Table19[[#This Row],[Wage Enhancement (WEG) Eligibility Rate per hour]]</f>
        <v/>
      </c>
      <c r="Y195" s="42">
        <f>Table19[[#This Row],[Hourly Pay Equity (PE) (if applicable)]]+Table19[[#This Row],[GOF (SWB) + Hourly Historical Funding (if applicable)]]</f>
        <v>0</v>
      </c>
      <c r="Z195" s="36">
        <f>IFERROR(Table19[[#This Row],[2025 Wage Increase Rate]]+Table19[[#This Row],[2025 Wage Floor Rate]]+Table19[[#This Row],[Wage Stability]],0)</f>
        <v>0</v>
      </c>
    </row>
    <row r="196" spans="1:26" outlineLevel="1" x14ac:dyDescent="0.55000000000000004">
      <c r="A196" s="11"/>
      <c r="B196" s="12"/>
      <c r="C196" s="12"/>
      <c r="D196" s="11"/>
      <c r="E196" s="32" t="str">
        <f>IF(ISERROR(VLOOKUP(D196,'Data Input (ROP Use Only)'!$D$1:$E$4,2,FALSE)),"",(VLOOKUP(D196,'Data Input (ROP Use Only)'!$D$1:$E$4,2,FALSE)))</f>
        <v/>
      </c>
      <c r="F196" s="32" t="str">
        <f>IF(ISERROR(VLOOKUP(D196,'Data Input (ROP Use Only)'!$D$1:$F$4,3,FALSE)),"",(VLOOKUP(D196,'Data Input (ROP Use Only)'!$D$1:$F$4,3,FALSE)))</f>
        <v/>
      </c>
      <c r="G196" s="9"/>
      <c r="H196" s="9"/>
      <c r="I196" s="10"/>
      <c r="J196" s="10"/>
      <c r="K196" s="10"/>
      <c r="L196" s="13">
        <f>SUM(Table19[[#This Row],[Base Wage per hour as of December 31st, 2024
 (before applying any grants/enhancements)]:[GOF (SWB) + Hourly Historical Funding (if applicable)]])</f>
        <v>0</v>
      </c>
      <c r="M196" s="7" t="str">
        <f>IF(ISERROR(VLOOKUP(D196,'Data Input (ROP Use Only)'!$D$1:$G$4,4,FALSE)),"",(VLOOKUP(D196,'Data Input (ROP Use Only)'!$D$1:$G$4,4,FALSE)))</f>
        <v/>
      </c>
      <c r="N196" s="5" t="str" cm="1">
        <f t="array" ref="N196">IFERROR((_xlfn.IFS(M196-L196&lt;=0,0,M196-L196&lt;=0,0,M196-L196&gt;=2,2,M196-L196&lt;3,M196-L196)),"")</f>
        <v/>
      </c>
      <c r="O196" s="5">
        <f>SUM(Table19[[#This Row],[Base Wage per hour as of December 31st, 2024
 (before applying any grants/enhancements)]:[GOF (SWB) + Hourly Historical Funding (if applicable)]],Table19[[#This Row],[Wage Enhancement (WEG) Eligibility Rate per hour]])</f>
        <v>0</v>
      </c>
      <c r="P196" s="5" t="str" cm="1">
        <f t="array" ref="P196">IFERROR((_xlfn.IFS(C196="NON-RECE",0,C196="Director-Approved",0,F196-O196&lt;=0,0,F196-O196&lt;=0,0,F196-O196&gt;=3,3,F196-O196&lt;3,F196-O196)),"")</f>
        <v/>
      </c>
      <c r="Q196" s="4" cm="1">
        <f t="array" ref="Q196">_xlfn.IFS(O196=0,0,O196&gt;=0,O196+P196)</f>
        <v>0</v>
      </c>
      <c r="R196" s="5" t="str">
        <f t="shared" si="2"/>
        <v/>
      </c>
      <c r="S196" s="4" cm="1">
        <f t="array" ref="S196">_xlfn.IFS(Q196=0,0,Q196&gt;=0,Q196+R196)</f>
        <v>0</v>
      </c>
      <c r="T19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6" s="5">
        <f>MAX(Table19[[#This Row],[Staff Hourly Wage as of December 31st, 2024
 (inclusive of all grants/enhancements, do NOT include top-up)]],Table19[[#This Row],[Base Wage + PE + Historical + GOF + HA + WEG + Wage increase + Wage floor ]])</f>
        <v>0</v>
      </c>
      <c r="V196" s="4">
        <f>Table19[[#This Row],[Final 2025 Hourly Wage
(Higher of column H '[2024 wage'] and column S '[2025 wage'])]]*Table19[[#This Row],[Estimated program hours worked from Jan 1st to Dec 31st 2025]]</f>
        <v>0</v>
      </c>
      <c r="X196" s="35" t="str">
        <f>Table19[[#This Row],[Wage Enhancement (WEG) Eligibility Rate per hour]]</f>
        <v/>
      </c>
      <c r="Y196" s="42">
        <f>Table19[[#This Row],[Hourly Pay Equity (PE) (if applicable)]]+Table19[[#This Row],[GOF (SWB) + Hourly Historical Funding (if applicable)]]</f>
        <v>0</v>
      </c>
      <c r="Z196" s="36">
        <f>IFERROR(Table19[[#This Row],[2025 Wage Increase Rate]]+Table19[[#This Row],[2025 Wage Floor Rate]]+Table19[[#This Row],[Wage Stability]],0)</f>
        <v>0</v>
      </c>
    </row>
    <row r="197" spans="1:26" outlineLevel="1" x14ac:dyDescent="0.55000000000000004">
      <c r="A197" s="11"/>
      <c r="B197" s="12"/>
      <c r="C197" s="12"/>
      <c r="D197" s="11"/>
      <c r="E197" s="32" t="str">
        <f>IF(ISERROR(VLOOKUP(D197,'Data Input (ROP Use Only)'!$D$1:$E$4,2,FALSE)),"",(VLOOKUP(D197,'Data Input (ROP Use Only)'!$D$1:$E$4,2,FALSE)))</f>
        <v/>
      </c>
      <c r="F197" s="32" t="str">
        <f>IF(ISERROR(VLOOKUP(D197,'Data Input (ROP Use Only)'!$D$1:$F$4,3,FALSE)),"",(VLOOKUP(D197,'Data Input (ROP Use Only)'!$D$1:$F$4,3,FALSE)))</f>
        <v/>
      </c>
      <c r="G197" s="9"/>
      <c r="H197" s="9"/>
      <c r="I197" s="10"/>
      <c r="J197" s="10"/>
      <c r="K197" s="10"/>
      <c r="L197" s="13">
        <f>SUM(Table19[[#This Row],[Base Wage per hour as of December 31st, 2024
 (before applying any grants/enhancements)]:[GOF (SWB) + Hourly Historical Funding (if applicable)]])</f>
        <v>0</v>
      </c>
      <c r="M197" s="7" t="str">
        <f>IF(ISERROR(VLOOKUP(D197,'Data Input (ROP Use Only)'!$D$1:$G$4,4,FALSE)),"",(VLOOKUP(D197,'Data Input (ROP Use Only)'!$D$1:$G$4,4,FALSE)))</f>
        <v/>
      </c>
      <c r="N197" s="5" t="str" cm="1">
        <f t="array" ref="N197">IFERROR((_xlfn.IFS(M197-L197&lt;=0,0,M197-L197&lt;=0,0,M197-L197&gt;=2,2,M197-L197&lt;3,M197-L197)),"")</f>
        <v/>
      </c>
      <c r="O197" s="5">
        <f>SUM(Table19[[#This Row],[Base Wage per hour as of December 31st, 2024
 (before applying any grants/enhancements)]:[GOF (SWB) + Hourly Historical Funding (if applicable)]],Table19[[#This Row],[Wage Enhancement (WEG) Eligibility Rate per hour]])</f>
        <v>0</v>
      </c>
      <c r="P197" s="5" t="str" cm="1">
        <f t="array" ref="P197">IFERROR((_xlfn.IFS(C197="NON-RECE",0,C197="Director-Approved",0,F197-O197&lt;=0,0,F197-O197&lt;=0,0,F197-O197&gt;=3,3,F197-O197&lt;3,F197-O197)),"")</f>
        <v/>
      </c>
      <c r="Q197" s="4" cm="1">
        <f t="array" ref="Q197">_xlfn.IFS(O197=0,0,O197&gt;=0,O197+P197)</f>
        <v>0</v>
      </c>
      <c r="R197" s="5" t="str">
        <f t="shared" si="2"/>
        <v/>
      </c>
      <c r="S197" s="4" cm="1">
        <f t="array" ref="S197">_xlfn.IFS(Q197=0,0,Q197&gt;=0,Q197+R197)</f>
        <v>0</v>
      </c>
      <c r="T19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7" s="5">
        <f>MAX(Table19[[#This Row],[Staff Hourly Wage as of December 31st, 2024
 (inclusive of all grants/enhancements, do NOT include top-up)]],Table19[[#This Row],[Base Wage + PE + Historical + GOF + HA + WEG + Wage increase + Wage floor ]])</f>
        <v>0</v>
      </c>
      <c r="V197" s="4">
        <f>Table19[[#This Row],[Final 2025 Hourly Wage
(Higher of column H '[2024 wage'] and column S '[2025 wage'])]]*Table19[[#This Row],[Estimated program hours worked from Jan 1st to Dec 31st 2025]]</f>
        <v>0</v>
      </c>
      <c r="X197" s="35" t="str">
        <f>Table19[[#This Row],[Wage Enhancement (WEG) Eligibility Rate per hour]]</f>
        <v/>
      </c>
      <c r="Y197" s="42">
        <f>Table19[[#This Row],[Hourly Pay Equity (PE) (if applicable)]]+Table19[[#This Row],[GOF (SWB) + Hourly Historical Funding (if applicable)]]</f>
        <v>0</v>
      </c>
      <c r="Z197" s="36">
        <f>IFERROR(Table19[[#This Row],[2025 Wage Increase Rate]]+Table19[[#This Row],[2025 Wage Floor Rate]]+Table19[[#This Row],[Wage Stability]],0)</f>
        <v>0</v>
      </c>
    </row>
    <row r="198" spans="1:26" outlineLevel="1" x14ac:dyDescent="0.55000000000000004">
      <c r="A198" s="11"/>
      <c r="B198" s="12"/>
      <c r="C198" s="12"/>
      <c r="D198" s="11"/>
      <c r="E198" s="32" t="str">
        <f>IF(ISERROR(VLOOKUP(D198,'Data Input (ROP Use Only)'!$D$1:$E$4,2,FALSE)),"",(VLOOKUP(D198,'Data Input (ROP Use Only)'!$D$1:$E$4,2,FALSE)))</f>
        <v/>
      </c>
      <c r="F198" s="32" t="str">
        <f>IF(ISERROR(VLOOKUP(D198,'Data Input (ROP Use Only)'!$D$1:$F$4,3,FALSE)),"",(VLOOKUP(D198,'Data Input (ROP Use Only)'!$D$1:$F$4,3,FALSE)))</f>
        <v/>
      </c>
      <c r="G198" s="9"/>
      <c r="H198" s="9"/>
      <c r="I198" s="10"/>
      <c r="J198" s="10"/>
      <c r="K198" s="10"/>
      <c r="L198" s="13">
        <f>SUM(Table19[[#This Row],[Base Wage per hour as of December 31st, 2024
 (before applying any grants/enhancements)]:[GOF (SWB) + Hourly Historical Funding (if applicable)]])</f>
        <v>0</v>
      </c>
      <c r="M198" s="7" t="str">
        <f>IF(ISERROR(VLOOKUP(D198,'Data Input (ROP Use Only)'!$D$1:$G$4,4,FALSE)),"",(VLOOKUP(D198,'Data Input (ROP Use Only)'!$D$1:$G$4,4,FALSE)))</f>
        <v/>
      </c>
      <c r="N198" s="5" t="str" cm="1">
        <f t="array" ref="N198">IFERROR((_xlfn.IFS(M198-L198&lt;=0,0,M198-L198&lt;=0,0,M198-L198&gt;=2,2,M198-L198&lt;3,M198-L198)),"")</f>
        <v/>
      </c>
      <c r="O198" s="5">
        <f>SUM(Table19[[#This Row],[Base Wage per hour as of December 31st, 2024
 (before applying any grants/enhancements)]:[GOF (SWB) + Hourly Historical Funding (if applicable)]],Table19[[#This Row],[Wage Enhancement (WEG) Eligibility Rate per hour]])</f>
        <v>0</v>
      </c>
      <c r="P198" s="5" t="str" cm="1">
        <f t="array" ref="P198">IFERROR((_xlfn.IFS(C198="NON-RECE",0,C198="Director-Approved",0,F198-O198&lt;=0,0,F198-O198&lt;=0,0,F198-O198&gt;=3,3,F198-O198&lt;3,F198-O198)),"")</f>
        <v/>
      </c>
      <c r="Q198" s="4" cm="1">
        <f t="array" ref="Q198">_xlfn.IFS(O198=0,0,O198&gt;=0,O198+P198)</f>
        <v>0</v>
      </c>
      <c r="R198" s="5" t="str">
        <f t="shared" si="2"/>
        <v/>
      </c>
      <c r="S198" s="4" cm="1">
        <f t="array" ref="S198">_xlfn.IFS(Q198=0,0,Q198&gt;=0,Q198+R198)</f>
        <v>0</v>
      </c>
      <c r="T19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8" s="5">
        <f>MAX(Table19[[#This Row],[Staff Hourly Wage as of December 31st, 2024
 (inclusive of all grants/enhancements, do NOT include top-up)]],Table19[[#This Row],[Base Wage + PE + Historical + GOF + HA + WEG + Wage increase + Wage floor ]])</f>
        <v>0</v>
      </c>
      <c r="V198" s="4">
        <f>Table19[[#This Row],[Final 2025 Hourly Wage
(Higher of column H '[2024 wage'] and column S '[2025 wage'])]]*Table19[[#This Row],[Estimated program hours worked from Jan 1st to Dec 31st 2025]]</f>
        <v>0</v>
      </c>
      <c r="X198" s="35" t="str">
        <f>Table19[[#This Row],[Wage Enhancement (WEG) Eligibility Rate per hour]]</f>
        <v/>
      </c>
      <c r="Y198" s="42">
        <f>Table19[[#This Row],[Hourly Pay Equity (PE) (if applicable)]]+Table19[[#This Row],[GOF (SWB) + Hourly Historical Funding (if applicable)]]</f>
        <v>0</v>
      </c>
      <c r="Z198" s="36">
        <f>IFERROR(Table19[[#This Row],[2025 Wage Increase Rate]]+Table19[[#This Row],[2025 Wage Floor Rate]]+Table19[[#This Row],[Wage Stability]],0)</f>
        <v>0</v>
      </c>
    </row>
    <row r="199" spans="1:26" outlineLevel="1" x14ac:dyDescent="0.55000000000000004">
      <c r="A199" s="11"/>
      <c r="B199" s="12"/>
      <c r="C199" s="12"/>
      <c r="D199" s="11"/>
      <c r="E199" s="32" t="str">
        <f>IF(ISERROR(VLOOKUP(D199,'Data Input (ROP Use Only)'!$D$1:$E$4,2,FALSE)),"",(VLOOKUP(D199,'Data Input (ROP Use Only)'!$D$1:$E$4,2,FALSE)))</f>
        <v/>
      </c>
      <c r="F199" s="32" t="str">
        <f>IF(ISERROR(VLOOKUP(D199,'Data Input (ROP Use Only)'!$D$1:$F$4,3,FALSE)),"",(VLOOKUP(D199,'Data Input (ROP Use Only)'!$D$1:$F$4,3,FALSE)))</f>
        <v/>
      </c>
      <c r="G199" s="9"/>
      <c r="H199" s="9"/>
      <c r="I199" s="10"/>
      <c r="J199" s="10"/>
      <c r="K199" s="10"/>
      <c r="L199" s="13">
        <f>SUM(Table19[[#This Row],[Base Wage per hour as of December 31st, 2024
 (before applying any grants/enhancements)]:[GOF (SWB) + Hourly Historical Funding (if applicable)]])</f>
        <v>0</v>
      </c>
      <c r="M199" s="7" t="str">
        <f>IF(ISERROR(VLOOKUP(D199,'Data Input (ROP Use Only)'!$D$1:$G$4,4,FALSE)),"",(VLOOKUP(D199,'Data Input (ROP Use Only)'!$D$1:$G$4,4,FALSE)))</f>
        <v/>
      </c>
      <c r="N199" s="5" t="str" cm="1">
        <f t="array" ref="N199">IFERROR((_xlfn.IFS(M199-L199&lt;=0,0,M199-L199&lt;=0,0,M199-L199&gt;=2,2,M199-L199&lt;3,M199-L199)),"")</f>
        <v/>
      </c>
      <c r="O199" s="5">
        <f>SUM(Table19[[#This Row],[Base Wage per hour as of December 31st, 2024
 (before applying any grants/enhancements)]:[GOF (SWB) + Hourly Historical Funding (if applicable)]],Table19[[#This Row],[Wage Enhancement (WEG) Eligibility Rate per hour]])</f>
        <v>0</v>
      </c>
      <c r="P199" s="5" t="str" cm="1">
        <f t="array" ref="P199">IFERROR((_xlfn.IFS(C199="NON-RECE",0,C199="Director-Approved",0,F199-O199&lt;=0,0,F199-O199&lt;=0,0,F199-O199&gt;=3,3,F199-O199&lt;3,F199-O199)),"")</f>
        <v/>
      </c>
      <c r="Q199" s="4" cm="1">
        <f t="array" ref="Q199">_xlfn.IFS(O199=0,0,O199&gt;=0,O199+P199)</f>
        <v>0</v>
      </c>
      <c r="R199" s="5" t="str">
        <f t="shared" si="2"/>
        <v/>
      </c>
      <c r="S199" s="4" cm="1">
        <f t="array" ref="S199">_xlfn.IFS(Q199=0,0,Q199&gt;=0,Q199+R199)</f>
        <v>0</v>
      </c>
      <c r="T19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199" s="5">
        <f>MAX(Table19[[#This Row],[Staff Hourly Wage as of December 31st, 2024
 (inclusive of all grants/enhancements, do NOT include top-up)]],Table19[[#This Row],[Base Wage + PE + Historical + GOF + HA + WEG + Wage increase + Wage floor ]])</f>
        <v>0</v>
      </c>
      <c r="V199" s="4">
        <f>Table19[[#This Row],[Final 2025 Hourly Wage
(Higher of column H '[2024 wage'] and column S '[2025 wage'])]]*Table19[[#This Row],[Estimated program hours worked from Jan 1st to Dec 31st 2025]]</f>
        <v>0</v>
      </c>
      <c r="X199" s="35" t="str">
        <f>Table19[[#This Row],[Wage Enhancement (WEG) Eligibility Rate per hour]]</f>
        <v/>
      </c>
      <c r="Y199" s="42">
        <f>Table19[[#This Row],[Hourly Pay Equity (PE) (if applicable)]]+Table19[[#This Row],[GOF (SWB) + Hourly Historical Funding (if applicable)]]</f>
        <v>0</v>
      </c>
      <c r="Z199" s="36">
        <f>IFERROR(Table19[[#This Row],[2025 Wage Increase Rate]]+Table19[[#This Row],[2025 Wage Floor Rate]]+Table19[[#This Row],[Wage Stability]],0)</f>
        <v>0</v>
      </c>
    </row>
    <row r="200" spans="1:26" outlineLevel="1" x14ac:dyDescent="0.55000000000000004">
      <c r="A200" s="11"/>
      <c r="B200" s="12"/>
      <c r="C200" s="12"/>
      <c r="D200" s="11"/>
      <c r="E200" s="32" t="str">
        <f>IF(ISERROR(VLOOKUP(D200,'Data Input (ROP Use Only)'!$D$1:$E$4,2,FALSE)),"",(VLOOKUP(D200,'Data Input (ROP Use Only)'!$D$1:$E$4,2,FALSE)))</f>
        <v/>
      </c>
      <c r="F200" s="32" t="str">
        <f>IF(ISERROR(VLOOKUP(D200,'Data Input (ROP Use Only)'!$D$1:$F$4,3,FALSE)),"",(VLOOKUP(D200,'Data Input (ROP Use Only)'!$D$1:$F$4,3,FALSE)))</f>
        <v/>
      </c>
      <c r="G200" s="9"/>
      <c r="H200" s="9"/>
      <c r="I200" s="10"/>
      <c r="J200" s="10"/>
      <c r="K200" s="10"/>
      <c r="L200" s="13">
        <f>SUM(Table19[[#This Row],[Base Wage per hour as of December 31st, 2024
 (before applying any grants/enhancements)]:[GOF (SWB) + Hourly Historical Funding (if applicable)]])</f>
        <v>0</v>
      </c>
      <c r="M200" s="7" t="str">
        <f>IF(ISERROR(VLOOKUP(D200,'Data Input (ROP Use Only)'!$D$1:$G$4,4,FALSE)),"",(VLOOKUP(D200,'Data Input (ROP Use Only)'!$D$1:$G$4,4,FALSE)))</f>
        <v/>
      </c>
      <c r="N200" s="5" t="str" cm="1">
        <f t="array" ref="N200">IFERROR((_xlfn.IFS(M200-L200&lt;=0,0,M200-L200&lt;=0,0,M200-L200&gt;=2,2,M200-L200&lt;3,M200-L200)),"")</f>
        <v/>
      </c>
      <c r="O200" s="5">
        <f>SUM(Table19[[#This Row],[Base Wage per hour as of December 31st, 2024
 (before applying any grants/enhancements)]:[GOF (SWB) + Hourly Historical Funding (if applicable)]],Table19[[#This Row],[Wage Enhancement (WEG) Eligibility Rate per hour]])</f>
        <v>0</v>
      </c>
      <c r="P200" s="5" t="str" cm="1">
        <f t="array" ref="P200">IFERROR((_xlfn.IFS(C200="NON-RECE",0,C200="Director-Approved",0,F200-O200&lt;=0,0,F200-O200&lt;=0,0,F200-O200&gt;=3,3,F200-O200&lt;3,F200-O200)),"")</f>
        <v/>
      </c>
      <c r="Q200" s="4" cm="1">
        <f t="array" ref="Q200">_xlfn.IFS(O200=0,0,O200&gt;=0,O200+P200)</f>
        <v>0</v>
      </c>
      <c r="R200" s="5" t="str">
        <f t="shared" si="2"/>
        <v/>
      </c>
      <c r="S200" s="4" cm="1">
        <f t="array" ref="S200">_xlfn.IFS(Q200=0,0,Q200&gt;=0,Q200+R200)</f>
        <v>0</v>
      </c>
      <c r="T20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0" s="5">
        <f>MAX(Table19[[#This Row],[Staff Hourly Wage as of December 31st, 2024
 (inclusive of all grants/enhancements, do NOT include top-up)]],Table19[[#This Row],[Base Wage + PE + Historical + GOF + HA + WEG + Wage increase + Wage floor ]])</f>
        <v>0</v>
      </c>
      <c r="V200" s="4">
        <f>Table19[[#This Row],[Final 2025 Hourly Wage
(Higher of column H '[2024 wage'] and column S '[2025 wage'])]]*Table19[[#This Row],[Estimated program hours worked from Jan 1st to Dec 31st 2025]]</f>
        <v>0</v>
      </c>
      <c r="X200" s="35" t="str">
        <f>Table19[[#This Row],[Wage Enhancement (WEG) Eligibility Rate per hour]]</f>
        <v/>
      </c>
      <c r="Y200" s="42">
        <f>Table19[[#This Row],[Hourly Pay Equity (PE) (if applicable)]]+Table19[[#This Row],[GOF (SWB) + Hourly Historical Funding (if applicable)]]</f>
        <v>0</v>
      </c>
      <c r="Z200" s="36">
        <f>IFERROR(Table19[[#This Row],[2025 Wage Increase Rate]]+Table19[[#This Row],[2025 Wage Floor Rate]]+Table19[[#This Row],[Wage Stability]],0)</f>
        <v>0</v>
      </c>
    </row>
    <row r="201" spans="1:26" x14ac:dyDescent="0.55000000000000004">
      <c r="A201" s="11"/>
      <c r="B201" s="12"/>
      <c r="C201" s="12"/>
      <c r="D201" s="11"/>
      <c r="E201" s="32" t="str">
        <f>IF(ISERROR(VLOOKUP(D201,'Data Input (ROP Use Only)'!$D$1:$E$4,2,FALSE)),"",(VLOOKUP(D201,'Data Input (ROP Use Only)'!$D$1:$E$4,2,FALSE)))</f>
        <v/>
      </c>
      <c r="F201" s="32" t="str">
        <f>IF(ISERROR(VLOOKUP(D201,'Data Input (ROP Use Only)'!$D$1:$F$4,3,FALSE)),"",(VLOOKUP(D201,'Data Input (ROP Use Only)'!$D$1:$F$4,3,FALSE)))</f>
        <v/>
      </c>
      <c r="G201" s="9"/>
      <c r="H201" s="9"/>
      <c r="I201" s="10"/>
      <c r="J201" s="10"/>
      <c r="K201" s="10"/>
      <c r="L201" s="13">
        <f>SUM(Table19[[#This Row],[Base Wage per hour as of December 31st, 2024
 (before applying any grants/enhancements)]:[GOF (SWB) + Hourly Historical Funding (if applicable)]])</f>
        <v>0</v>
      </c>
      <c r="M201" s="7" t="str">
        <f>IF(ISERROR(VLOOKUP(D201,'Data Input (ROP Use Only)'!$D$1:$G$4,4,FALSE)),"",(VLOOKUP(D201,'Data Input (ROP Use Only)'!$D$1:$G$4,4,FALSE)))</f>
        <v/>
      </c>
      <c r="N201" s="5" t="str" cm="1">
        <f t="array" ref="N201">IFERROR((_xlfn.IFS(M201-L201&lt;=0,0,M201-L201&lt;=0,0,M201-L201&gt;=2,2,M201-L201&lt;3,M201-L201)),"")</f>
        <v/>
      </c>
      <c r="O201" s="5">
        <f>SUM(Table19[[#This Row],[Base Wage per hour as of December 31st, 2024
 (before applying any grants/enhancements)]:[GOF (SWB) + Hourly Historical Funding (if applicable)]],Table19[[#This Row],[Wage Enhancement (WEG) Eligibility Rate per hour]])</f>
        <v>0</v>
      </c>
      <c r="P201" s="5" t="str" cm="1">
        <f t="array" ref="P201">IFERROR((_xlfn.IFS(C201="NON-RECE",0,C201="Director-Approved",0,F201-O201&lt;=0,0,F201-O201&lt;=0,0,F201-O201&gt;=3,3,F201-O201&lt;3,F201-O201)),"")</f>
        <v/>
      </c>
      <c r="Q201" s="4" cm="1">
        <f t="array" ref="Q201">_xlfn.IFS(O201=0,0,O201&gt;=0,O201+P201)</f>
        <v>0</v>
      </c>
      <c r="R201" s="5" t="str">
        <f t="shared" si="2"/>
        <v/>
      </c>
      <c r="S201" s="4" cm="1">
        <f t="array" ref="S201">_xlfn.IFS(Q201=0,0,Q201&gt;=0,Q201+R201)</f>
        <v>0</v>
      </c>
      <c r="T20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1" s="5">
        <f>MAX(Table19[[#This Row],[Staff Hourly Wage as of December 31st, 2024
 (inclusive of all grants/enhancements, do NOT include top-up)]],Table19[[#This Row],[Base Wage + PE + Historical + GOF + HA + WEG + Wage increase + Wage floor ]])</f>
        <v>0</v>
      </c>
      <c r="V201" s="4">
        <f>Table19[[#This Row],[Final 2025 Hourly Wage
(Higher of column H '[2024 wage'] and column S '[2025 wage'])]]*Table19[[#This Row],[Estimated program hours worked from Jan 1st to Dec 31st 2025]]</f>
        <v>0</v>
      </c>
      <c r="X201" s="35" t="str">
        <f>Table19[[#This Row],[Wage Enhancement (WEG) Eligibility Rate per hour]]</f>
        <v/>
      </c>
      <c r="Y201" s="42">
        <f>Table19[[#This Row],[Hourly Pay Equity (PE) (if applicable)]]+Table19[[#This Row],[GOF (SWB) + Hourly Historical Funding (if applicable)]]</f>
        <v>0</v>
      </c>
      <c r="Z201" s="36">
        <f>IFERROR(Table19[[#This Row],[2025 Wage Increase Rate]]+Table19[[#This Row],[2025 Wage Floor Rate]]+Table19[[#This Row],[Wage Stability]],0)</f>
        <v>0</v>
      </c>
    </row>
    <row r="202" spans="1:26" outlineLevel="1" x14ac:dyDescent="0.55000000000000004">
      <c r="A202" s="11"/>
      <c r="B202" s="12"/>
      <c r="C202" s="12"/>
      <c r="D202" s="11"/>
      <c r="E202" s="32" t="str">
        <f>IF(ISERROR(VLOOKUP(D202,'Data Input (ROP Use Only)'!$D$1:$E$4,2,FALSE)),"",(VLOOKUP(D202,'Data Input (ROP Use Only)'!$D$1:$E$4,2,FALSE)))</f>
        <v/>
      </c>
      <c r="F202" s="32" t="str">
        <f>IF(ISERROR(VLOOKUP(D202,'Data Input (ROP Use Only)'!$D$1:$F$4,3,FALSE)),"",(VLOOKUP(D202,'Data Input (ROP Use Only)'!$D$1:$F$4,3,FALSE)))</f>
        <v/>
      </c>
      <c r="G202" s="9"/>
      <c r="H202" s="9"/>
      <c r="I202" s="10"/>
      <c r="J202" s="10"/>
      <c r="K202" s="10"/>
      <c r="L202" s="13">
        <f>SUM(Table19[[#This Row],[Base Wage per hour as of December 31st, 2024
 (before applying any grants/enhancements)]:[GOF (SWB) + Hourly Historical Funding (if applicable)]])</f>
        <v>0</v>
      </c>
      <c r="M202" s="7" t="str">
        <f>IF(ISERROR(VLOOKUP(D202,'Data Input (ROP Use Only)'!$D$1:$G$4,4,FALSE)),"",(VLOOKUP(D202,'Data Input (ROP Use Only)'!$D$1:$G$4,4,FALSE)))</f>
        <v/>
      </c>
      <c r="N202" s="5" t="str" cm="1">
        <f t="array" ref="N202">IFERROR((_xlfn.IFS(M202-L202&lt;=0,0,M202-L202&lt;=0,0,M202-L202&gt;=2,2,M202-L202&lt;3,M202-L202)),"")</f>
        <v/>
      </c>
      <c r="O202" s="5">
        <f>SUM(Table19[[#This Row],[Base Wage per hour as of December 31st, 2024
 (before applying any grants/enhancements)]:[GOF (SWB) + Hourly Historical Funding (if applicable)]],Table19[[#This Row],[Wage Enhancement (WEG) Eligibility Rate per hour]])</f>
        <v>0</v>
      </c>
      <c r="P202" s="5" t="str" cm="1">
        <f t="array" ref="P202">IFERROR((_xlfn.IFS(C202="NON-RECE",0,C202="Director-Approved",0,F202-O202&lt;=0,0,F202-O202&lt;=0,0,F202-O202&gt;=3,3,F202-O202&lt;3,F202-O202)),"")</f>
        <v/>
      </c>
      <c r="Q202" s="4" cm="1">
        <f t="array" ref="Q202">_xlfn.IFS(O202=0,0,O202&gt;=0,O202+P202)</f>
        <v>0</v>
      </c>
      <c r="R202" s="5" t="str">
        <f t="shared" si="2"/>
        <v/>
      </c>
      <c r="S202" s="4" cm="1">
        <f t="array" ref="S202">_xlfn.IFS(Q202=0,0,Q202&gt;=0,Q202+R202)</f>
        <v>0</v>
      </c>
      <c r="T20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2" s="5">
        <f>MAX(Table19[[#This Row],[Staff Hourly Wage as of December 31st, 2024
 (inclusive of all grants/enhancements, do NOT include top-up)]],Table19[[#This Row],[Base Wage + PE + Historical + GOF + HA + WEG + Wage increase + Wage floor ]])</f>
        <v>0</v>
      </c>
      <c r="V202" s="4">
        <f>Table19[[#This Row],[Final 2025 Hourly Wage
(Higher of column H '[2024 wage'] and column S '[2025 wage'])]]*Table19[[#This Row],[Estimated program hours worked from Jan 1st to Dec 31st 2025]]</f>
        <v>0</v>
      </c>
      <c r="X202" s="35" t="str">
        <f>Table19[[#This Row],[Wage Enhancement (WEG) Eligibility Rate per hour]]</f>
        <v/>
      </c>
      <c r="Y202" s="42">
        <f>Table19[[#This Row],[Hourly Pay Equity (PE) (if applicable)]]+Table19[[#This Row],[GOF (SWB) + Hourly Historical Funding (if applicable)]]</f>
        <v>0</v>
      </c>
      <c r="Z202" s="36">
        <f>IFERROR(Table19[[#This Row],[2025 Wage Increase Rate]]+Table19[[#This Row],[2025 Wage Floor Rate]]+Table19[[#This Row],[Wage Stability]],0)</f>
        <v>0</v>
      </c>
    </row>
    <row r="203" spans="1:26" outlineLevel="1" x14ac:dyDescent="0.55000000000000004">
      <c r="A203" s="11"/>
      <c r="B203" s="12"/>
      <c r="C203" s="12"/>
      <c r="D203" s="11"/>
      <c r="E203" s="32" t="str">
        <f>IF(ISERROR(VLOOKUP(D203,'Data Input (ROP Use Only)'!$D$1:$E$4,2,FALSE)),"",(VLOOKUP(D203,'Data Input (ROP Use Only)'!$D$1:$E$4,2,FALSE)))</f>
        <v/>
      </c>
      <c r="F203" s="32" t="str">
        <f>IF(ISERROR(VLOOKUP(D203,'Data Input (ROP Use Only)'!$D$1:$F$4,3,FALSE)),"",(VLOOKUP(D203,'Data Input (ROP Use Only)'!$D$1:$F$4,3,FALSE)))</f>
        <v/>
      </c>
      <c r="G203" s="9"/>
      <c r="H203" s="9"/>
      <c r="I203" s="10"/>
      <c r="J203" s="10"/>
      <c r="K203" s="10"/>
      <c r="L203" s="13">
        <f>SUM(Table19[[#This Row],[Base Wage per hour as of December 31st, 2024
 (before applying any grants/enhancements)]:[GOF (SWB) + Hourly Historical Funding (if applicable)]])</f>
        <v>0</v>
      </c>
      <c r="M203" s="7" t="str">
        <f>IF(ISERROR(VLOOKUP(D203,'Data Input (ROP Use Only)'!$D$1:$G$4,4,FALSE)),"",(VLOOKUP(D203,'Data Input (ROP Use Only)'!$D$1:$G$4,4,FALSE)))</f>
        <v/>
      </c>
      <c r="N203" s="5" t="str" cm="1">
        <f t="array" ref="N203">IFERROR((_xlfn.IFS(M203-L203&lt;=0,0,M203-L203&lt;=0,0,M203-L203&gt;=2,2,M203-L203&lt;3,M203-L203)),"")</f>
        <v/>
      </c>
      <c r="O203" s="5">
        <f>SUM(Table19[[#This Row],[Base Wage per hour as of December 31st, 2024
 (before applying any grants/enhancements)]:[GOF (SWB) + Hourly Historical Funding (if applicable)]],Table19[[#This Row],[Wage Enhancement (WEG) Eligibility Rate per hour]])</f>
        <v>0</v>
      </c>
      <c r="P203" s="5" t="str" cm="1">
        <f t="array" ref="P203">IFERROR((_xlfn.IFS(C203="NON-RECE",0,C203="Director-Approved",0,F203-O203&lt;=0,0,F203-O203&lt;=0,0,F203-O203&gt;=3,3,F203-O203&lt;3,F203-O203)),"")</f>
        <v/>
      </c>
      <c r="Q203" s="4" cm="1">
        <f t="array" ref="Q203">_xlfn.IFS(O203=0,0,O203&gt;=0,O203+P203)</f>
        <v>0</v>
      </c>
      <c r="R203" s="5" t="str">
        <f t="shared" si="2"/>
        <v/>
      </c>
      <c r="S203" s="4" cm="1">
        <f t="array" ref="S203">_xlfn.IFS(Q203=0,0,Q203&gt;=0,Q203+R203)</f>
        <v>0</v>
      </c>
      <c r="T20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3" s="5">
        <f>MAX(Table19[[#This Row],[Staff Hourly Wage as of December 31st, 2024
 (inclusive of all grants/enhancements, do NOT include top-up)]],Table19[[#This Row],[Base Wage + PE + Historical + GOF + HA + WEG + Wage increase + Wage floor ]])</f>
        <v>0</v>
      </c>
      <c r="V203" s="4">
        <f>Table19[[#This Row],[Final 2025 Hourly Wage
(Higher of column H '[2024 wage'] and column S '[2025 wage'])]]*Table19[[#This Row],[Estimated program hours worked from Jan 1st to Dec 31st 2025]]</f>
        <v>0</v>
      </c>
      <c r="X203" s="35" t="str">
        <f>Table19[[#This Row],[Wage Enhancement (WEG) Eligibility Rate per hour]]</f>
        <v/>
      </c>
      <c r="Y203" s="42">
        <f>Table19[[#This Row],[Hourly Pay Equity (PE) (if applicable)]]+Table19[[#This Row],[GOF (SWB) + Hourly Historical Funding (if applicable)]]</f>
        <v>0</v>
      </c>
      <c r="Z203" s="36">
        <f>IFERROR(Table19[[#This Row],[2025 Wage Increase Rate]]+Table19[[#This Row],[2025 Wage Floor Rate]]+Table19[[#This Row],[Wage Stability]],0)</f>
        <v>0</v>
      </c>
    </row>
    <row r="204" spans="1:26" outlineLevel="1" x14ac:dyDescent="0.55000000000000004">
      <c r="A204" s="11"/>
      <c r="B204" s="12"/>
      <c r="C204" s="12"/>
      <c r="D204" s="11"/>
      <c r="E204" s="32" t="str">
        <f>IF(ISERROR(VLOOKUP(D204,'Data Input (ROP Use Only)'!$D$1:$E$4,2,FALSE)),"",(VLOOKUP(D204,'Data Input (ROP Use Only)'!$D$1:$E$4,2,FALSE)))</f>
        <v/>
      </c>
      <c r="F204" s="32" t="str">
        <f>IF(ISERROR(VLOOKUP(D204,'Data Input (ROP Use Only)'!$D$1:$F$4,3,FALSE)),"",(VLOOKUP(D204,'Data Input (ROP Use Only)'!$D$1:$F$4,3,FALSE)))</f>
        <v/>
      </c>
      <c r="G204" s="9"/>
      <c r="H204" s="9"/>
      <c r="I204" s="10"/>
      <c r="J204" s="10"/>
      <c r="K204" s="10"/>
      <c r="L204" s="13">
        <f>SUM(Table19[[#This Row],[Base Wage per hour as of December 31st, 2024
 (before applying any grants/enhancements)]:[GOF (SWB) + Hourly Historical Funding (if applicable)]])</f>
        <v>0</v>
      </c>
      <c r="M204" s="7" t="str">
        <f>IF(ISERROR(VLOOKUP(D204,'Data Input (ROP Use Only)'!$D$1:$G$4,4,FALSE)),"",(VLOOKUP(D204,'Data Input (ROP Use Only)'!$D$1:$G$4,4,FALSE)))</f>
        <v/>
      </c>
      <c r="N204" s="5" t="str" cm="1">
        <f t="array" ref="N204">IFERROR((_xlfn.IFS(M204-L204&lt;=0,0,M204-L204&lt;=0,0,M204-L204&gt;=2,2,M204-L204&lt;3,M204-L204)),"")</f>
        <v/>
      </c>
      <c r="O204" s="5">
        <f>SUM(Table19[[#This Row],[Base Wage per hour as of December 31st, 2024
 (before applying any grants/enhancements)]:[GOF (SWB) + Hourly Historical Funding (if applicable)]],Table19[[#This Row],[Wage Enhancement (WEG) Eligibility Rate per hour]])</f>
        <v>0</v>
      </c>
      <c r="P204" s="5" t="str" cm="1">
        <f t="array" ref="P204">IFERROR((_xlfn.IFS(C204="NON-RECE",0,C204="Director-Approved",0,F204-O204&lt;=0,0,F204-O204&lt;=0,0,F204-O204&gt;=3,3,F204-O204&lt;3,F204-O204)),"")</f>
        <v/>
      </c>
      <c r="Q204" s="4" cm="1">
        <f t="array" ref="Q204">_xlfn.IFS(O204=0,0,O204&gt;=0,O204+P204)</f>
        <v>0</v>
      </c>
      <c r="R204" s="5" t="str">
        <f t="shared" ref="R204:R267" si="3">IF(C204="Director-Approved",0,(IF(C204="NON-RECE",0,(IF(ISERROR(IF(Q204&lt;E204,E204-Q204,0)),"",IF(Q204&lt;E204,E204-Q204,0))))))</f>
        <v/>
      </c>
      <c r="S204" s="4" cm="1">
        <f t="array" ref="S204">_xlfn.IFS(Q204=0,0,Q204&gt;=0,Q204+R204)</f>
        <v>0</v>
      </c>
      <c r="T20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4" s="5">
        <f>MAX(Table19[[#This Row],[Staff Hourly Wage as of December 31st, 2024
 (inclusive of all grants/enhancements, do NOT include top-up)]],Table19[[#This Row],[Base Wage + PE + Historical + GOF + HA + WEG + Wage increase + Wage floor ]])</f>
        <v>0</v>
      </c>
      <c r="V204" s="4">
        <f>Table19[[#This Row],[Final 2025 Hourly Wage
(Higher of column H '[2024 wage'] and column S '[2025 wage'])]]*Table19[[#This Row],[Estimated program hours worked from Jan 1st to Dec 31st 2025]]</f>
        <v>0</v>
      </c>
      <c r="X204" s="35" t="str">
        <f>Table19[[#This Row],[Wage Enhancement (WEG) Eligibility Rate per hour]]</f>
        <v/>
      </c>
      <c r="Y204" s="42">
        <f>Table19[[#This Row],[Hourly Pay Equity (PE) (if applicable)]]+Table19[[#This Row],[GOF (SWB) + Hourly Historical Funding (if applicable)]]</f>
        <v>0</v>
      </c>
      <c r="Z204" s="36">
        <f>IFERROR(Table19[[#This Row],[2025 Wage Increase Rate]]+Table19[[#This Row],[2025 Wage Floor Rate]]+Table19[[#This Row],[Wage Stability]],0)</f>
        <v>0</v>
      </c>
    </row>
    <row r="205" spans="1:26" outlineLevel="1" x14ac:dyDescent="0.55000000000000004">
      <c r="A205" s="11"/>
      <c r="B205" s="12"/>
      <c r="C205" s="12"/>
      <c r="D205" s="11"/>
      <c r="E205" s="32" t="str">
        <f>IF(ISERROR(VLOOKUP(D205,'Data Input (ROP Use Only)'!$D$1:$E$4,2,FALSE)),"",(VLOOKUP(D205,'Data Input (ROP Use Only)'!$D$1:$E$4,2,FALSE)))</f>
        <v/>
      </c>
      <c r="F205" s="32" t="str">
        <f>IF(ISERROR(VLOOKUP(D205,'Data Input (ROP Use Only)'!$D$1:$F$4,3,FALSE)),"",(VLOOKUP(D205,'Data Input (ROP Use Only)'!$D$1:$F$4,3,FALSE)))</f>
        <v/>
      </c>
      <c r="G205" s="9"/>
      <c r="H205" s="9"/>
      <c r="I205" s="10"/>
      <c r="J205" s="10"/>
      <c r="K205" s="10"/>
      <c r="L205" s="13">
        <f>SUM(Table19[[#This Row],[Base Wage per hour as of December 31st, 2024
 (before applying any grants/enhancements)]:[GOF (SWB) + Hourly Historical Funding (if applicable)]])</f>
        <v>0</v>
      </c>
      <c r="M205" s="7" t="str">
        <f>IF(ISERROR(VLOOKUP(D205,'Data Input (ROP Use Only)'!$D$1:$G$4,4,FALSE)),"",(VLOOKUP(D205,'Data Input (ROP Use Only)'!$D$1:$G$4,4,FALSE)))</f>
        <v/>
      </c>
      <c r="N205" s="5" t="str" cm="1">
        <f t="array" ref="N205">IFERROR((_xlfn.IFS(M205-L205&lt;=0,0,M205-L205&lt;=0,0,M205-L205&gt;=2,2,M205-L205&lt;3,M205-L205)),"")</f>
        <v/>
      </c>
      <c r="O205" s="5">
        <f>SUM(Table19[[#This Row],[Base Wage per hour as of December 31st, 2024
 (before applying any grants/enhancements)]:[GOF (SWB) + Hourly Historical Funding (if applicable)]],Table19[[#This Row],[Wage Enhancement (WEG) Eligibility Rate per hour]])</f>
        <v>0</v>
      </c>
      <c r="P205" s="5" t="str" cm="1">
        <f t="array" ref="P205">IFERROR((_xlfn.IFS(C205="NON-RECE",0,C205="Director-Approved",0,F205-O205&lt;=0,0,F205-O205&lt;=0,0,F205-O205&gt;=3,3,F205-O205&lt;3,F205-O205)),"")</f>
        <v/>
      </c>
      <c r="Q205" s="4" cm="1">
        <f t="array" ref="Q205">_xlfn.IFS(O205=0,0,O205&gt;=0,O205+P205)</f>
        <v>0</v>
      </c>
      <c r="R205" s="5" t="str">
        <f t="shared" si="3"/>
        <v/>
      </c>
      <c r="S205" s="4" cm="1">
        <f t="array" ref="S205">_xlfn.IFS(Q205=0,0,Q205&gt;=0,Q205+R205)</f>
        <v>0</v>
      </c>
      <c r="T20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5" s="5">
        <f>MAX(Table19[[#This Row],[Staff Hourly Wage as of December 31st, 2024
 (inclusive of all grants/enhancements, do NOT include top-up)]],Table19[[#This Row],[Base Wage + PE + Historical + GOF + HA + WEG + Wage increase + Wage floor ]])</f>
        <v>0</v>
      </c>
      <c r="V205" s="4">
        <f>Table19[[#This Row],[Final 2025 Hourly Wage
(Higher of column H '[2024 wage'] and column S '[2025 wage'])]]*Table19[[#This Row],[Estimated program hours worked from Jan 1st to Dec 31st 2025]]</f>
        <v>0</v>
      </c>
      <c r="X205" s="35" t="str">
        <f>Table19[[#This Row],[Wage Enhancement (WEG) Eligibility Rate per hour]]</f>
        <v/>
      </c>
      <c r="Y205" s="42">
        <f>Table19[[#This Row],[Hourly Pay Equity (PE) (if applicable)]]+Table19[[#This Row],[GOF (SWB) + Hourly Historical Funding (if applicable)]]</f>
        <v>0</v>
      </c>
      <c r="Z205" s="36">
        <f>IFERROR(Table19[[#This Row],[2025 Wage Increase Rate]]+Table19[[#This Row],[2025 Wage Floor Rate]]+Table19[[#This Row],[Wage Stability]],0)</f>
        <v>0</v>
      </c>
    </row>
    <row r="206" spans="1:26" outlineLevel="1" x14ac:dyDescent="0.55000000000000004">
      <c r="A206" s="11"/>
      <c r="B206" s="12"/>
      <c r="C206" s="12"/>
      <c r="D206" s="11"/>
      <c r="E206" s="32" t="str">
        <f>IF(ISERROR(VLOOKUP(D206,'Data Input (ROP Use Only)'!$D$1:$E$4,2,FALSE)),"",(VLOOKUP(D206,'Data Input (ROP Use Only)'!$D$1:$E$4,2,FALSE)))</f>
        <v/>
      </c>
      <c r="F206" s="32" t="str">
        <f>IF(ISERROR(VLOOKUP(D206,'Data Input (ROP Use Only)'!$D$1:$F$4,3,FALSE)),"",(VLOOKUP(D206,'Data Input (ROP Use Only)'!$D$1:$F$4,3,FALSE)))</f>
        <v/>
      </c>
      <c r="G206" s="9"/>
      <c r="H206" s="9"/>
      <c r="I206" s="10"/>
      <c r="J206" s="10"/>
      <c r="K206" s="10"/>
      <c r="L206" s="13">
        <f>SUM(Table19[[#This Row],[Base Wage per hour as of December 31st, 2024
 (before applying any grants/enhancements)]:[GOF (SWB) + Hourly Historical Funding (if applicable)]])</f>
        <v>0</v>
      </c>
      <c r="M206" s="7" t="str">
        <f>IF(ISERROR(VLOOKUP(D206,'Data Input (ROP Use Only)'!$D$1:$G$4,4,FALSE)),"",(VLOOKUP(D206,'Data Input (ROP Use Only)'!$D$1:$G$4,4,FALSE)))</f>
        <v/>
      </c>
      <c r="N206" s="5" t="str" cm="1">
        <f t="array" ref="N206">IFERROR((_xlfn.IFS(M206-L206&lt;=0,0,M206-L206&lt;=0,0,M206-L206&gt;=2,2,M206-L206&lt;3,M206-L206)),"")</f>
        <v/>
      </c>
      <c r="O206" s="5">
        <f>SUM(Table19[[#This Row],[Base Wage per hour as of December 31st, 2024
 (before applying any grants/enhancements)]:[GOF (SWB) + Hourly Historical Funding (if applicable)]],Table19[[#This Row],[Wage Enhancement (WEG) Eligibility Rate per hour]])</f>
        <v>0</v>
      </c>
      <c r="P206" s="5" t="str" cm="1">
        <f t="array" ref="P206">IFERROR((_xlfn.IFS(C206="NON-RECE",0,C206="Director-Approved",0,F206-O206&lt;=0,0,F206-O206&lt;=0,0,F206-O206&gt;=3,3,F206-O206&lt;3,F206-O206)),"")</f>
        <v/>
      </c>
      <c r="Q206" s="4" cm="1">
        <f t="array" ref="Q206">_xlfn.IFS(O206=0,0,O206&gt;=0,O206+P206)</f>
        <v>0</v>
      </c>
      <c r="R206" s="5" t="str">
        <f t="shared" si="3"/>
        <v/>
      </c>
      <c r="S206" s="4" cm="1">
        <f t="array" ref="S206">_xlfn.IFS(Q206=0,0,Q206&gt;=0,Q206+R206)</f>
        <v>0</v>
      </c>
      <c r="T20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6" s="5">
        <f>MAX(Table19[[#This Row],[Staff Hourly Wage as of December 31st, 2024
 (inclusive of all grants/enhancements, do NOT include top-up)]],Table19[[#This Row],[Base Wage + PE + Historical + GOF + HA + WEG + Wage increase + Wage floor ]])</f>
        <v>0</v>
      </c>
      <c r="V206" s="4">
        <f>Table19[[#This Row],[Final 2025 Hourly Wage
(Higher of column H '[2024 wage'] and column S '[2025 wage'])]]*Table19[[#This Row],[Estimated program hours worked from Jan 1st to Dec 31st 2025]]</f>
        <v>0</v>
      </c>
      <c r="X206" s="35" t="str">
        <f>Table19[[#This Row],[Wage Enhancement (WEG) Eligibility Rate per hour]]</f>
        <v/>
      </c>
      <c r="Y206" s="42">
        <f>Table19[[#This Row],[Hourly Pay Equity (PE) (if applicable)]]+Table19[[#This Row],[GOF (SWB) + Hourly Historical Funding (if applicable)]]</f>
        <v>0</v>
      </c>
      <c r="Z206" s="36">
        <f>IFERROR(Table19[[#This Row],[2025 Wage Increase Rate]]+Table19[[#This Row],[2025 Wage Floor Rate]]+Table19[[#This Row],[Wage Stability]],0)</f>
        <v>0</v>
      </c>
    </row>
    <row r="207" spans="1:26" outlineLevel="1" x14ac:dyDescent="0.55000000000000004">
      <c r="A207" s="11"/>
      <c r="B207" s="12"/>
      <c r="C207" s="12"/>
      <c r="D207" s="11"/>
      <c r="E207" s="32" t="str">
        <f>IF(ISERROR(VLOOKUP(D207,'Data Input (ROP Use Only)'!$D$1:$E$4,2,FALSE)),"",(VLOOKUP(D207,'Data Input (ROP Use Only)'!$D$1:$E$4,2,FALSE)))</f>
        <v/>
      </c>
      <c r="F207" s="32" t="str">
        <f>IF(ISERROR(VLOOKUP(D207,'Data Input (ROP Use Only)'!$D$1:$F$4,3,FALSE)),"",(VLOOKUP(D207,'Data Input (ROP Use Only)'!$D$1:$F$4,3,FALSE)))</f>
        <v/>
      </c>
      <c r="G207" s="9"/>
      <c r="H207" s="9"/>
      <c r="I207" s="10"/>
      <c r="J207" s="10"/>
      <c r="K207" s="10"/>
      <c r="L207" s="13">
        <f>SUM(Table19[[#This Row],[Base Wage per hour as of December 31st, 2024
 (before applying any grants/enhancements)]:[GOF (SWB) + Hourly Historical Funding (if applicable)]])</f>
        <v>0</v>
      </c>
      <c r="M207" s="7" t="str">
        <f>IF(ISERROR(VLOOKUP(D207,'Data Input (ROP Use Only)'!$D$1:$G$4,4,FALSE)),"",(VLOOKUP(D207,'Data Input (ROP Use Only)'!$D$1:$G$4,4,FALSE)))</f>
        <v/>
      </c>
      <c r="N207" s="5" t="str" cm="1">
        <f t="array" ref="N207">IFERROR((_xlfn.IFS(M207-L207&lt;=0,0,M207-L207&lt;=0,0,M207-L207&gt;=2,2,M207-L207&lt;3,M207-L207)),"")</f>
        <v/>
      </c>
      <c r="O207" s="5">
        <f>SUM(Table19[[#This Row],[Base Wage per hour as of December 31st, 2024
 (before applying any grants/enhancements)]:[GOF (SWB) + Hourly Historical Funding (if applicable)]],Table19[[#This Row],[Wage Enhancement (WEG) Eligibility Rate per hour]])</f>
        <v>0</v>
      </c>
      <c r="P207" s="5" t="str" cm="1">
        <f t="array" ref="P207">IFERROR((_xlfn.IFS(C207="NON-RECE",0,C207="Director-Approved",0,F207-O207&lt;=0,0,F207-O207&lt;=0,0,F207-O207&gt;=3,3,F207-O207&lt;3,F207-O207)),"")</f>
        <v/>
      </c>
      <c r="Q207" s="4" cm="1">
        <f t="array" ref="Q207">_xlfn.IFS(O207=0,0,O207&gt;=0,O207+P207)</f>
        <v>0</v>
      </c>
      <c r="R207" s="5" t="str">
        <f t="shared" si="3"/>
        <v/>
      </c>
      <c r="S207" s="4" cm="1">
        <f t="array" ref="S207">_xlfn.IFS(Q207=0,0,Q207&gt;=0,Q207+R207)</f>
        <v>0</v>
      </c>
      <c r="T20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7" s="5">
        <f>MAX(Table19[[#This Row],[Staff Hourly Wage as of December 31st, 2024
 (inclusive of all grants/enhancements, do NOT include top-up)]],Table19[[#This Row],[Base Wage + PE + Historical + GOF + HA + WEG + Wage increase + Wage floor ]])</f>
        <v>0</v>
      </c>
      <c r="V207" s="4">
        <f>Table19[[#This Row],[Final 2025 Hourly Wage
(Higher of column H '[2024 wage'] and column S '[2025 wage'])]]*Table19[[#This Row],[Estimated program hours worked from Jan 1st to Dec 31st 2025]]</f>
        <v>0</v>
      </c>
      <c r="X207" s="35" t="str">
        <f>Table19[[#This Row],[Wage Enhancement (WEG) Eligibility Rate per hour]]</f>
        <v/>
      </c>
      <c r="Y207" s="42">
        <f>Table19[[#This Row],[Hourly Pay Equity (PE) (if applicable)]]+Table19[[#This Row],[GOF (SWB) + Hourly Historical Funding (if applicable)]]</f>
        <v>0</v>
      </c>
      <c r="Z207" s="36">
        <f>IFERROR(Table19[[#This Row],[2025 Wage Increase Rate]]+Table19[[#This Row],[2025 Wage Floor Rate]]+Table19[[#This Row],[Wage Stability]],0)</f>
        <v>0</v>
      </c>
    </row>
    <row r="208" spans="1:26" outlineLevel="1" x14ac:dyDescent="0.55000000000000004">
      <c r="A208" s="11"/>
      <c r="B208" s="12"/>
      <c r="C208" s="12"/>
      <c r="D208" s="11"/>
      <c r="E208" s="32" t="str">
        <f>IF(ISERROR(VLOOKUP(D208,'Data Input (ROP Use Only)'!$D$1:$E$4,2,FALSE)),"",(VLOOKUP(D208,'Data Input (ROP Use Only)'!$D$1:$E$4,2,FALSE)))</f>
        <v/>
      </c>
      <c r="F208" s="32" t="str">
        <f>IF(ISERROR(VLOOKUP(D208,'Data Input (ROP Use Only)'!$D$1:$F$4,3,FALSE)),"",(VLOOKUP(D208,'Data Input (ROP Use Only)'!$D$1:$F$4,3,FALSE)))</f>
        <v/>
      </c>
      <c r="G208" s="9"/>
      <c r="H208" s="9"/>
      <c r="I208" s="10"/>
      <c r="J208" s="10"/>
      <c r="K208" s="10"/>
      <c r="L208" s="13">
        <f>SUM(Table19[[#This Row],[Base Wage per hour as of December 31st, 2024
 (before applying any grants/enhancements)]:[GOF (SWB) + Hourly Historical Funding (if applicable)]])</f>
        <v>0</v>
      </c>
      <c r="M208" s="7" t="str">
        <f>IF(ISERROR(VLOOKUP(D208,'Data Input (ROP Use Only)'!$D$1:$G$4,4,FALSE)),"",(VLOOKUP(D208,'Data Input (ROP Use Only)'!$D$1:$G$4,4,FALSE)))</f>
        <v/>
      </c>
      <c r="N208" s="5" t="str" cm="1">
        <f t="array" ref="N208">IFERROR((_xlfn.IFS(M208-L208&lt;=0,0,M208-L208&lt;=0,0,M208-L208&gt;=2,2,M208-L208&lt;3,M208-L208)),"")</f>
        <v/>
      </c>
      <c r="O208" s="5">
        <f>SUM(Table19[[#This Row],[Base Wage per hour as of December 31st, 2024
 (before applying any grants/enhancements)]:[GOF (SWB) + Hourly Historical Funding (if applicable)]],Table19[[#This Row],[Wage Enhancement (WEG) Eligibility Rate per hour]])</f>
        <v>0</v>
      </c>
      <c r="P208" s="5" t="str" cm="1">
        <f t="array" ref="P208">IFERROR((_xlfn.IFS(C208="NON-RECE",0,C208="Director-Approved",0,F208-O208&lt;=0,0,F208-O208&lt;=0,0,F208-O208&gt;=3,3,F208-O208&lt;3,F208-O208)),"")</f>
        <v/>
      </c>
      <c r="Q208" s="4" cm="1">
        <f t="array" ref="Q208">_xlfn.IFS(O208=0,0,O208&gt;=0,O208+P208)</f>
        <v>0</v>
      </c>
      <c r="R208" s="5" t="str">
        <f t="shared" si="3"/>
        <v/>
      </c>
      <c r="S208" s="4" cm="1">
        <f t="array" ref="S208">_xlfn.IFS(Q208=0,0,Q208&gt;=0,Q208+R208)</f>
        <v>0</v>
      </c>
      <c r="T20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8" s="5">
        <f>MAX(Table19[[#This Row],[Staff Hourly Wage as of December 31st, 2024
 (inclusive of all grants/enhancements, do NOT include top-up)]],Table19[[#This Row],[Base Wage + PE + Historical + GOF + HA + WEG + Wage increase + Wage floor ]])</f>
        <v>0</v>
      </c>
      <c r="V208" s="4">
        <f>Table19[[#This Row],[Final 2025 Hourly Wage
(Higher of column H '[2024 wage'] and column S '[2025 wage'])]]*Table19[[#This Row],[Estimated program hours worked from Jan 1st to Dec 31st 2025]]</f>
        <v>0</v>
      </c>
      <c r="X208" s="35" t="str">
        <f>Table19[[#This Row],[Wage Enhancement (WEG) Eligibility Rate per hour]]</f>
        <v/>
      </c>
      <c r="Y208" s="42">
        <f>Table19[[#This Row],[Hourly Pay Equity (PE) (if applicable)]]+Table19[[#This Row],[GOF (SWB) + Hourly Historical Funding (if applicable)]]</f>
        <v>0</v>
      </c>
      <c r="Z208" s="36">
        <f>IFERROR(Table19[[#This Row],[2025 Wage Increase Rate]]+Table19[[#This Row],[2025 Wage Floor Rate]]+Table19[[#This Row],[Wage Stability]],0)</f>
        <v>0</v>
      </c>
    </row>
    <row r="209" spans="1:26" outlineLevel="1" x14ac:dyDescent="0.55000000000000004">
      <c r="A209" s="11"/>
      <c r="B209" s="12"/>
      <c r="C209" s="12"/>
      <c r="D209" s="11"/>
      <c r="E209" s="32" t="str">
        <f>IF(ISERROR(VLOOKUP(D209,'Data Input (ROP Use Only)'!$D$1:$E$4,2,FALSE)),"",(VLOOKUP(D209,'Data Input (ROP Use Only)'!$D$1:$E$4,2,FALSE)))</f>
        <v/>
      </c>
      <c r="F209" s="32" t="str">
        <f>IF(ISERROR(VLOOKUP(D209,'Data Input (ROP Use Only)'!$D$1:$F$4,3,FALSE)),"",(VLOOKUP(D209,'Data Input (ROP Use Only)'!$D$1:$F$4,3,FALSE)))</f>
        <v/>
      </c>
      <c r="G209" s="9"/>
      <c r="H209" s="9"/>
      <c r="I209" s="10"/>
      <c r="J209" s="10"/>
      <c r="K209" s="10"/>
      <c r="L209" s="13">
        <f>SUM(Table19[[#This Row],[Base Wage per hour as of December 31st, 2024
 (before applying any grants/enhancements)]:[GOF (SWB) + Hourly Historical Funding (if applicable)]])</f>
        <v>0</v>
      </c>
      <c r="M209" s="7" t="str">
        <f>IF(ISERROR(VLOOKUP(D209,'Data Input (ROP Use Only)'!$D$1:$G$4,4,FALSE)),"",(VLOOKUP(D209,'Data Input (ROP Use Only)'!$D$1:$G$4,4,FALSE)))</f>
        <v/>
      </c>
      <c r="N209" s="5" t="str" cm="1">
        <f t="array" ref="N209">IFERROR((_xlfn.IFS(M209-L209&lt;=0,0,M209-L209&lt;=0,0,M209-L209&gt;=2,2,M209-L209&lt;3,M209-L209)),"")</f>
        <v/>
      </c>
      <c r="O209" s="5">
        <f>SUM(Table19[[#This Row],[Base Wage per hour as of December 31st, 2024
 (before applying any grants/enhancements)]:[GOF (SWB) + Hourly Historical Funding (if applicable)]],Table19[[#This Row],[Wage Enhancement (WEG) Eligibility Rate per hour]])</f>
        <v>0</v>
      </c>
      <c r="P209" s="5" t="str" cm="1">
        <f t="array" ref="P209">IFERROR((_xlfn.IFS(C209="NON-RECE",0,C209="Director-Approved",0,F209-O209&lt;=0,0,F209-O209&lt;=0,0,F209-O209&gt;=3,3,F209-O209&lt;3,F209-O209)),"")</f>
        <v/>
      </c>
      <c r="Q209" s="4" cm="1">
        <f t="array" ref="Q209">_xlfn.IFS(O209=0,0,O209&gt;=0,O209+P209)</f>
        <v>0</v>
      </c>
      <c r="R209" s="5" t="str">
        <f t="shared" si="3"/>
        <v/>
      </c>
      <c r="S209" s="4" cm="1">
        <f t="array" ref="S209">_xlfn.IFS(Q209=0,0,Q209&gt;=0,Q209+R209)</f>
        <v>0</v>
      </c>
      <c r="T20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09" s="5">
        <f>MAX(Table19[[#This Row],[Staff Hourly Wage as of December 31st, 2024
 (inclusive of all grants/enhancements, do NOT include top-up)]],Table19[[#This Row],[Base Wage + PE + Historical + GOF + HA + WEG + Wage increase + Wage floor ]])</f>
        <v>0</v>
      </c>
      <c r="V209" s="4">
        <f>Table19[[#This Row],[Final 2025 Hourly Wage
(Higher of column H '[2024 wage'] and column S '[2025 wage'])]]*Table19[[#This Row],[Estimated program hours worked from Jan 1st to Dec 31st 2025]]</f>
        <v>0</v>
      </c>
      <c r="X209" s="35" t="str">
        <f>Table19[[#This Row],[Wage Enhancement (WEG) Eligibility Rate per hour]]</f>
        <v/>
      </c>
      <c r="Y209" s="42">
        <f>Table19[[#This Row],[Hourly Pay Equity (PE) (if applicable)]]+Table19[[#This Row],[GOF (SWB) + Hourly Historical Funding (if applicable)]]</f>
        <v>0</v>
      </c>
      <c r="Z209" s="36">
        <f>IFERROR(Table19[[#This Row],[2025 Wage Increase Rate]]+Table19[[#This Row],[2025 Wage Floor Rate]]+Table19[[#This Row],[Wage Stability]],0)</f>
        <v>0</v>
      </c>
    </row>
    <row r="210" spans="1:26" outlineLevel="1" x14ac:dyDescent="0.55000000000000004">
      <c r="A210" s="11"/>
      <c r="B210" s="12"/>
      <c r="C210" s="12"/>
      <c r="D210" s="11"/>
      <c r="E210" s="32" t="str">
        <f>IF(ISERROR(VLOOKUP(D210,'Data Input (ROP Use Only)'!$D$1:$E$4,2,FALSE)),"",(VLOOKUP(D210,'Data Input (ROP Use Only)'!$D$1:$E$4,2,FALSE)))</f>
        <v/>
      </c>
      <c r="F210" s="32" t="str">
        <f>IF(ISERROR(VLOOKUP(D210,'Data Input (ROP Use Only)'!$D$1:$F$4,3,FALSE)),"",(VLOOKUP(D210,'Data Input (ROP Use Only)'!$D$1:$F$4,3,FALSE)))</f>
        <v/>
      </c>
      <c r="G210" s="9"/>
      <c r="H210" s="9"/>
      <c r="I210" s="10"/>
      <c r="J210" s="10"/>
      <c r="K210" s="10"/>
      <c r="L210" s="13">
        <f>SUM(Table19[[#This Row],[Base Wage per hour as of December 31st, 2024
 (before applying any grants/enhancements)]:[GOF (SWB) + Hourly Historical Funding (if applicable)]])</f>
        <v>0</v>
      </c>
      <c r="M210" s="7" t="str">
        <f>IF(ISERROR(VLOOKUP(D210,'Data Input (ROP Use Only)'!$D$1:$G$4,4,FALSE)),"",(VLOOKUP(D210,'Data Input (ROP Use Only)'!$D$1:$G$4,4,FALSE)))</f>
        <v/>
      </c>
      <c r="N210" s="5" t="str" cm="1">
        <f t="array" ref="N210">IFERROR((_xlfn.IFS(M210-L210&lt;=0,0,M210-L210&lt;=0,0,M210-L210&gt;=2,2,M210-L210&lt;3,M210-L210)),"")</f>
        <v/>
      </c>
      <c r="O210" s="5">
        <f>SUM(Table19[[#This Row],[Base Wage per hour as of December 31st, 2024
 (before applying any grants/enhancements)]:[GOF (SWB) + Hourly Historical Funding (if applicable)]],Table19[[#This Row],[Wage Enhancement (WEG) Eligibility Rate per hour]])</f>
        <v>0</v>
      </c>
      <c r="P210" s="5" t="str" cm="1">
        <f t="array" ref="P210">IFERROR((_xlfn.IFS(C210="NON-RECE",0,C210="Director-Approved",0,F210-O210&lt;=0,0,F210-O210&lt;=0,0,F210-O210&gt;=3,3,F210-O210&lt;3,F210-O210)),"")</f>
        <v/>
      </c>
      <c r="Q210" s="4" cm="1">
        <f t="array" ref="Q210">_xlfn.IFS(O210=0,0,O210&gt;=0,O210+P210)</f>
        <v>0</v>
      </c>
      <c r="R210" s="5" t="str">
        <f t="shared" si="3"/>
        <v/>
      </c>
      <c r="S210" s="4" cm="1">
        <f t="array" ref="S210">_xlfn.IFS(Q210=0,0,Q210&gt;=0,Q210+R210)</f>
        <v>0</v>
      </c>
      <c r="T21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0" s="5">
        <f>MAX(Table19[[#This Row],[Staff Hourly Wage as of December 31st, 2024
 (inclusive of all grants/enhancements, do NOT include top-up)]],Table19[[#This Row],[Base Wage + PE + Historical + GOF + HA + WEG + Wage increase + Wage floor ]])</f>
        <v>0</v>
      </c>
      <c r="V210" s="4">
        <f>Table19[[#This Row],[Final 2025 Hourly Wage
(Higher of column H '[2024 wage'] and column S '[2025 wage'])]]*Table19[[#This Row],[Estimated program hours worked from Jan 1st to Dec 31st 2025]]</f>
        <v>0</v>
      </c>
      <c r="X210" s="35" t="str">
        <f>Table19[[#This Row],[Wage Enhancement (WEG) Eligibility Rate per hour]]</f>
        <v/>
      </c>
      <c r="Y210" s="42">
        <f>Table19[[#This Row],[Hourly Pay Equity (PE) (if applicable)]]+Table19[[#This Row],[GOF (SWB) + Hourly Historical Funding (if applicable)]]</f>
        <v>0</v>
      </c>
      <c r="Z210" s="36">
        <f>IFERROR(Table19[[#This Row],[2025 Wage Increase Rate]]+Table19[[#This Row],[2025 Wage Floor Rate]]+Table19[[#This Row],[Wage Stability]],0)</f>
        <v>0</v>
      </c>
    </row>
    <row r="211" spans="1:26" outlineLevel="1" x14ac:dyDescent="0.55000000000000004">
      <c r="A211" s="11"/>
      <c r="B211" s="12"/>
      <c r="C211" s="12"/>
      <c r="D211" s="11"/>
      <c r="E211" s="32" t="str">
        <f>IF(ISERROR(VLOOKUP(D211,'Data Input (ROP Use Only)'!$D$1:$E$4,2,FALSE)),"",(VLOOKUP(D211,'Data Input (ROP Use Only)'!$D$1:$E$4,2,FALSE)))</f>
        <v/>
      </c>
      <c r="F211" s="32" t="str">
        <f>IF(ISERROR(VLOOKUP(D211,'Data Input (ROP Use Only)'!$D$1:$F$4,3,FALSE)),"",(VLOOKUP(D211,'Data Input (ROP Use Only)'!$D$1:$F$4,3,FALSE)))</f>
        <v/>
      </c>
      <c r="G211" s="9"/>
      <c r="H211" s="9"/>
      <c r="I211" s="10"/>
      <c r="J211" s="10"/>
      <c r="K211" s="10"/>
      <c r="L211" s="13">
        <f>SUM(Table19[[#This Row],[Base Wage per hour as of December 31st, 2024
 (before applying any grants/enhancements)]:[GOF (SWB) + Hourly Historical Funding (if applicable)]])</f>
        <v>0</v>
      </c>
      <c r="M211" s="7" t="str">
        <f>IF(ISERROR(VLOOKUP(D211,'Data Input (ROP Use Only)'!$D$1:$G$4,4,FALSE)),"",(VLOOKUP(D211,'Data Input (ROP Use Only)'!$D$1:$G$4,4,FALSE)))</f>
        <v/>
      </c>
      <c r="N211" s="5" t="str" cm="1">
        <f t="array" ref="N211">IFERROR((_xlfn.IFS(M211-L211&lt;=0,0,M211-L211&lt;=0,0,M211-L211&gt;=2,2,M211-L211&lt;3,M211-L211)),"")</f>
        <v/>
      </c>
      <c r="O211" s="5">
        <f>SUM(Table19[[#This Row],[Base Wage per hour as of December 31st, 2024
 (before applying any grants/enhancements)]:[GOF (SWB) + Hourly Historical Funding (if applicable)]],Table19[[#This Row],[Wage Enhancement (WEG) Eligibility Rate per hour]])</f>
        <v>0</v>
      </c>
      <c r="P211" s="5" t="str" cm="1">
        <f t="array" ref="P211">IFERROR((_xlfn.IFS(C211="NON-RECE",0,C211="Director-Approved",0,F211-O211&lt;=0,0,F211-O211&lt;=0,0,F211-O211&gt;=3,3,F211-O211&lt;3,F211-O211)),"")</f>
        <v/>
      </c>
      <c r="Q211" s="4" cm="1">
        <f t="array" ref="Q211">_xlfn.IFS(O211=0,0,O211&gt;=0,O211+P211)</f>
        <v>0</v>
      </c>
      <c r="R211" s="5" t="str">
        <f t="shared" si="3"/>
        <v/>
      </c>
      <c r="S211" s="4" cm="1">
        <f t="array" ref="S211">_xlfn.IFS(Q211=0,0,Q211&gt;=0,Q211+R211)</f>
        <v>0</v>
      </c>
      <c r="T21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1" s="5">
        <f>MAX(Table19[[#This Row],[Staff Hourly Wage as of December 31st, 2024
 (inclusive of all grants/enhancements, do NOT include top-up)]],Table19[[#This Row],[Base Wage + PE + Historical + GOF + HA + WEG + Wage increase + Wage floor ]])</f>
        <v>0</v>
      </c>
      <c r="V211" s="4">
        <f>Table19[[#This Row],[Final 2025 Hourly Wage
(Higher of column H '[2024 wage'] and column S '[2025 wage'])]]*Table19[[#This Row],[Estimated program hours worked from Jan 1st to Dec 31st 2025]]</f>
        <v>0</v>
      </c>
      <c r="X211" s="35" t="str">
        <f>Table19[[#This Row],[Wage Enhancement (WEG) Eligibility Rate per hour]]</f>
        <v/>
      </c>
      <c r="Y211" s="42">
        <f>Table19[[#This Row],[Hourly Pay Equity (PE) (if applicable)]]+Table19[[#This Row],[GOF (SWB) + Hourly Historical Funding (if applicable)]]</f>
        <v>0</v>
      </c>
      <c r="Z211" s="36">
        <f>IFERROR(Table19[[#This Row],[2025 Wage Increase Rate]]+Table19[[#This Row],[2025 Wage Floor Rate]]+Table19[[#This Row],[Wage Stability]],0)</f>
        <v>0</v>
      </c>
    </row>
    <row r="212" spans="1:26" outlineLevel="1" x14ac:dyDescent="0.55000000000000004">
      <c r="A212" s="11"/>
      <c r="B212" s="12"/>
      <c r="C212" s="12"/>
      <c r="D212" s="11"/>
      <c r="E212" s="32" t="str">
        <f>IF(ISERROR(VLOOKUP(D212,'Data Input (ROP Use Only)'!$D$1:$E$4,2,FALSE)),"",(VLOOKUP(D212,'Data Input (ROP Use Only)'!$D$1:$E$4,2,FALSE)))</f>
        <v/>
      </c>
      <c r="F212" s="32" t="str">
        <f>IF(ISERROR(VLOOKUP(D212,'Data Input (ROP Use Only)'!$D$1:$F$4,3,FALSE)),"",(VLOOKUP(D212,'Data Input (ROP Use Only)'!$D$1:$F$4,3,FALSE)))</f>
        <v/>
      </c>
      <c r="G212" s="9"/>
      <c r="H212" s="9"/>
      <c r="I212" s="10"/>
      <c r="J212" s="10"/>
      <c r="K212" s="10"/>
      <c r="L212" s="13">
        <f>SUM(Table19[[#This Row],[Base Wage per hour as of December 31st, 2024
 (before applying any grants/enhancements)]:[GOF (SWB) + Hourly Historical Funding (if applicable)]])</f>
        <v>0</v>
      </c>
      <c r="M212" s="7" t="str">
        <f>IF(ISERROR(VLOOKUP(D212,'Data Input (ROP Use Only)'!$D$1:$G$4,4,FALSE)),"",(VLOOKUP(D212,'Data Input (ROP Use Only)'!$D$1:$G$4,4,FALSE)))</f>
        <v/>
      </c>
      <c r="N212" s="5" t="str" cm="1">
        <f t="array" ref="N212">IFERROR((_xlfn.IFS(M212-L212&lt;=0,0,M212-L212&lt;=0,0,M212-L212&gt;=2,2,M212-L212&lt;3,M212-L212)),"")</f>
        <v/>
      </c>
      <c r="O212" s="5">
        <f>SUM(Table19[[#This Row],[Base Wage per hour as of December 31st, 2024
 (before applying any grants/enhancements)]:[GOF (SWB) + Hourly Historical Funding (if applicable)]],Table19[[#This Row],[Wage Enhancement (WEG) Eligibility Rate per hour]])</f>
        <v>0</v>
      </c>
      <c r="P212" s="5" t="str" cm="1">
        <f t="array" ref="P212">IFERROR((_xlfn.IFS(C212="NON-RECE",0,C212="Director-Approved",0,F212-O212&lt;=0,0,F212-O212&lt;=0,0,F212-O212&gt;=3,3,F212-O212&lt;3,F212-O212)),"")</f>
        <v/>
      </c>
      <c r="Q212" s="4" cm="1">
        <f t="array" ref="Q212">_xlfn.IFS(O212=0,0,O212&gt;=0,O212+P212)</f>
        <v>0</v>
      </c>
      <c r="R212" s="5" t="str">
        <f t="shared" si="3"/>
        <v/>
      </c>
      <c r="S212" s="4" cm="1">
        <f t="array" ref="S212">_xlfn.IFS(Q212=0,0,Q212&gt;=0,Q212+R212)</f>
        <v>0</v>
      </c>
      <c r="T21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2" s="5">
        <f>MAX(Table19[[#This Row],[Staff Hourly Wage as of December 31st, 2024
 (inclusive of all grants/enhancements, do NOT include top-up)]],Table19[[#This Row],[Base Wage + PE + Historical + GOF + HA + WEG + Wage increase + Wage floor ]])</f>
        <v>0</v>
      </c>
      <c r="V212" s="4">
        <f>Table19[[#This Row],[Final 2025 Hourly Wage
(Higher of column H '[2024 wage'] and column S '[2025 wage'])]]*Table19[[#This Row],[Estimated program hours worked from Jan 1st to Dec 31st 2025]]</f>
        <v>0</v>
      </c>
      <c r="X212" s="35" t="str">
        <f>Table19[[#This Row],[Wage Enhancement (WEG) Eligibility Rate per hour]]</f>
        <v/>
      </c>
      <c r="Y212" s="42">
        <f>Table19[[#This Row],[Hourly Pay Equity (PE) (if applicable)]]+Table19[[#This Row],[GOF (SWB) + Hourly Historical Funding (if applicable)]]</f>
        <v>0</v>
      </c>
      <c r="Z212" s="36">
        <f>IFERROR(Table19[[#This Row],[2025 Wage Increase Rate]]+Table19[[#This Row],[2025 Wage Floor Rate]]+Table19[[#This Row],[Wage Stability]],0)</f>
        <v>0</v>
      </c>
    </row>
    <row r="213" spans="1:26" outlineLevel="1" x14ac:dyDescent="0.55000000000000004">
      <c r="A213" s="11"/>
      <c r="B213" s="12"/>
      <c r="C213" s="12"/>
      <c r="D213" s="11"/>
      <c r="E213" s="32" t="str">
        <f>IF(ISERROR(VLOOKUP(D213,'Data Input (ROP Use Only)'!$D$1:$E$4,2,FALSE)),"",(VLOOKUP(D213,'Data Input (ROP Use Only)'!$D$1:$E$4,2,FALSE)))</f>
        <v/>
      </c>
      <c r="F213" s="32" t="str">
        <f>IF(ISERROR(VLOOKUP(D213,'Data Input (ROP Use Only)'!$D$1:$F$4,3,FALSE)),"",(VLOOKUP(D213,'Data Input (ROP Use Only)'!$D$1:$F$4,3,FALSE)))</f>
        <v/>
      </c>
      <c r="G213" s="9"/>
      <c r="H213" s="9"/>
      <c r="I213" s="10"/>
      <c r="J213" s="10"/>
      <c r="K213" s="10"/>
      <c r="L213" s="13">
        <f>SUM(Table19[[#This Row],[Base Wage per hour as of December 31st, 2024
 (before applying any grants/enhancements)]:[GOF (SWB) + Hourly Historical Funding (if applicable)]])</f>
        <v>0</v>
      </c>
      <c r="M213" s="7" t="str">
        <f>IF(ISERROR(VLOOKUP(D213,'Data Input (ROP Use Only)'!$D$1:$G$4,4,FALSE)),"",(VLOOKUP(D213,'Data Input (ROP Use Only)'!$D$1:$G$4,4,FALSE)))</f>
        <v/>
      </c>
      <c r="N213" s="5" t="str" cm="1">
        <f t="array" ref="N213">IFERROR((_xlfn.IFS(M213-L213&lt;=0,0,M213-L213&lt;=0,0,M213-L213&gt;=2,2,M213-L213&lt;3,M213-L213)),"")</f>
        <v/>
      </c>
      <c r="O213" s="5">
        <f>SUM(Table19[[#This Row],[Base Wage per hour as of December 31st, 2024
 (before applying any grants/enhancements)]:[GOF (SWB) + Hourly Historical Funding (if applicable)]],Table19[[#This Row],[Wage Enhancement (WEG) Eligibility Rate per hour]])</f>
        <v>0</v>
      </c>
      <c r="P213" s="5" t="str" cm="1">
        <f t="array" ref="P213">IFERROR((_xlfn.IFS(C213="NON-RECE",0,C213="Director-Approved",0,F213-O213&lt;=0,0,F213-O213&lt;=0,0,F213-O213&gt;=3,3,F213-O213&lt;3,F213-O213)),"")</f>
        <v/>
      </c>
      <c r="Q213" s="4" cm="1">
        <f t="array" ref="Q213">_xlfn.IFS(O213=0,0,O213&gt;=0,O213+P213)</f>
        <v>0</v>
      </c>
      <c r="R213" s="5" t="str">
        <f t="shared" si="3"/>
        <v/>
      </c>
      <c r="S213" s="4" cm="1">
        <f t="array" ref="S213">_xlfn.IFS(Q213=0,0,Q213&gt;=0,Q213+R213)</f>
        <v>0</v>
      </c>
      <c r="T21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3" s="5">
        <f>MAX(Table19[[#This Row],[Staff Hourly Wage as of December 31st, 2024
 (inclusive of all grants/enhancements, do NOT include top-up)]],Table19[[#This Row],[Base Wage + PE + Historical + GOF + HA + WEG + Wage increase + Wage floor ]])</f>
        <v>0</v>
      </c>
      <c r="V213" s="4">
        <f>Table19[[#This Row],[Final 2025 Hourly Wage
(Higher of column H '[2024 wage'] and column S '[2025 wage'])]]*Table19[[#This Row],[Estimated program hours worked from Jan 1st to Dec 31st 2025]]</f>
        <v>0</v>
      </c>
      <c r="X213" s="35" t="str">
        <f>Table19[[#This Row],[Wage Enhancement (WEG) Eligibility Rate per hour]]</f>
        <v/>
      </c>
      <c r="Y213" s="42">
        <f>Table19[[#This Row],[Hourly Pay Equity (PE) (if applicable)]]+Table19[[#This Row],[GOF (SWB) + Hourly Historical Funding (if applicable)]]</f>
        <v>0</v>
      </c>
      <c r="Z213" s="36">
        <f>IFERROR(Table19[[#This Row],[2025 Wage Increase Rate]]+Table19[[#This Row],[2025 Wage Floor Rate]]+Table19[[#This Row],[Wage Stability]],0)</f>
        <v>0</v>
      </c>
    </row>
    <row r="214" spans="1:26" outlineLevel="1" x14ac:dyDescent="0.55000000000000004">
      <c r="A214" s="11"/>
      <c r="B214" s="12"/>
      <c r="C214" s="12"/>
      <c r="D214" s="11"/>
      <c r="E214" s="32" t="str">
        <f>IF(ISERROR(VLOOKUP(D214,'Data Input (ROP Use Only)'!$D$1:$E$4,2,FALSE)),"",(VLOOKUP(D214,'Data Input (ROP Use Only)'!$D$1:$E$4,2,FALSE)))</f>
        <v/>
      </c>
      <c r="F214" s="32" t="str">
        <f>IF(ISERROR(VLOOKUP(D214,'Data Input (ROP Use Only)'!$D$1:$F$4,3,FALSE)),"",(VLOOKUP(D214,'Data Input (ROP Use Only)'!$D$1:$F$4,3,FALSE)))</f>
        <v/>
      </c>
      <c r="G214" s="9"/>
      <c r="H214" s="9"/>
      <c r="I214" s="10"/>
      <c r="J214" s="10"/>
      <c r="K214" s="10"/>
      <c r="L214" s="13">
        <f>SUM(Table19[[#This Row],[Base Wage per hour as of December 31st, 2024
 (before applying any grants/enhancements)]:[GOF (SWB) + Hourly Historical Funding (if applicable)]])</f>
        <v>0</v>
      </c>
      <c r="M214" s="7" t="str">
        <f>IF(ISERROR(VLOOKUP(D214,'Data Input (ROP Use Only)'!$D$1:$G$4,4,FALSE)),"",(VLOOKUP(D214,'Data Input (ROP Use Only)'!$D$1:$G$4,4,FALSE)))</f>
        <v/>
      </c>
      <c r="N214" s="5" t="str" cm="1">
        <f t="array" ref="N214">IFERROR((_xlfn.IFS(M214-L214&lt;=0,0,M214-L214&lt;=0,0,M214-L214&gt;=2,2,M214-L214&lt;3,M214-L214)),"")</f>
        <v/>
      </c>
      <c r="O214" s="5">
        <f>SUM(Table19[[#This Row],[Base Wage per hour as of December 31st, 2024
 (before applying any grants/enhancements)]:[GOF (SWB) + Hourly Historical Funding (if applicable)]],Table19[[#This Row],[Wage Enhancement (WEG) Eligibility Rate per hour]])</f>
        <v>0</v>
      </c>
      <c r="P214" s="5" t="str" cm="1">
        <f t="array" ref="P214">IFERROR((_xlfn.IFS(C214="NON-RECE",0,C214="Director-Approved",0,F214-O214&lt;=0,0,F214-O214&lt;=0,0,F214-O214&gt;=3,3,F214-O214&lt;3,F214-O214)),"")</f>
        <v/>
      </c>
      <c r="Q214" s="4" cm="1">
        <f t="array" ref="Q214">_xlfn.IFS(O214=0,0,O214&gt;=0,O214+P214)</f>
        <v>0</v>
      </c>
      <c r="R214" s="5" t="str">
        <f t="shared" si="3"/>
        <v/>
      </c>
      <c r="S214" s="4" cm="1">
        <f t="array" ref="S214">_xlfn.IFS(Q214=0,0,Q214&gt;=0,Q214+R214)</f>
        <v>0</v>
      </c>
      <c r="T21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4" s="5">
        <f>MAX(Table19[[#This Row],[Staff Hourly Wage as of December 31st, 2024
 (inclusive of all grants/enhancements, do NOT include top-up)]],Table19[[#This Row],[Base Wage + PE + Historical + GOF + HA + WEG + Wage increase + Wage floor ]])</f>
        <v>0</v>
      </c>
      <c r="V214" s="4">
        <f>Table19[[#This Row],[Final 2025 Hourly Wage
(Higher of column H '[2024 wage'] and column S '[2025 wage'])]]*Table19[[#This Row],[Estimated program hours worked from Jan 1st to Dec 31st 2025]]</f>
        <v>0</v>
      </c>
      <c r="X214" s="35" t="str">
        <f>Table19[[#This Row],[Wage Enhancement (WEG) Eligibility Rate per hour]]</f>
        <v/>
      </c>
      <c r="Y214" s="42">
        <f>Table19[[#This Row],[Hourly Pay Equity (PE) (if applicable)]]+Table19[[#This Row],[GOF (SWB) + Hourly Historical Funding (if applicable)]]</f>
        <v>0</v>
      </c>
      <c r="Z214" s="36">
        <f>IFERROR(Table19[[#This Row],[2025 Wage Increase Rate]]+Table19[[#This Row],[2025 Wage Floor Rate]]+Table19[[#This Row],[Wage Stability]],0)</f>
        <v>0</v>
      </c>
    </row>
    <row r="215" spans="1:26" outlineLevel="1" x14ac:dyDescent="0.55000000000000004">
      <c r="A215" s="11"/>
      <c r="B215" s="12"/>
      <c r="C215" s="12"/>
      <c r="D215" s="11"/>
      <c r="E215" s="32" t="str">
        <f>IF(ISERROR(VLOOKUP(D215,'Data Input (ROP Use Only)'!$D$1:$E$4,2,FALSE)),"",(VLOOKUP(D215,'Data Input (ROP Use Only)'!$D$1:$E$4,2,FALSE)))</f>
        <v/>
      </c>
      <c r="F215" s="32" t="str">
        <f>IF(ISERROR(VLOOKUP(D215,'Data Input (ROP Use Only)'!$D$1:$F$4,3,FALSE)),"",(VLOOKUP(D215,'Data Input (ROP Use Only)'!$D$1:$F$4,3,FALSE)))</f>
        <v/>
      </c>
      <c r="G215" s="9"/>
      <c r="H215" s="9"/>
      <c r="I215" s="10"/>
      <c r="J215" s="10"/>
      <c r="K215" s="10"/>
      <c r="L215" s="13">
        <f>SUM(Table19[[#This Row],[Base Wage per hour as of December 31st, 2024
 (before applying any grants/enhancements)]:[GOF (SWB) + Hourly Historical Funding (if applicable)]])</f>
        <v>0</v>
      </c>
      <c r="M215" s="7" t="str">
        <f>IF(ISERROR(VLOOKUP(D215,'Data Input (ROP Use Only)'!$D$1:$G$4,4,FALSE)),"",(VLOOKUP(D215,'Data Input (ROP Use Only)'!$D$1:$G$4,4,FALSE)))</f>
        <v/>
      </c>
      <c r="N215" s="5" t="str" cm="1">
        <f t="array" ref="N215">IFERROR((_xlfn.IFS(M215-L215&lt;=0,0,M215-L215&lt;=0,0,M215-L215&gt;=2,2,M215-L215&lt;3,M215-L215)),"")</f>
        <v/>
      </c>
      <c r="O215" s="5">
        <f>SUM(Table19[[#This Row],[Base Wage per hour as of December 31st, 2024
 (before applying any grants/enhancements)]:[GOF (SWB) + Hourly Historical Funding (if applicable)]],Table19[[#This Row],[Wage Enhancement (WEG) Eligibility Rate per hour]])</f>
        <v>0</v>
      </c>
      <c r="P215" s="5" t="str" cm="1">
        <f t="array" ref="P215">IFERROR((_xlfn.IFS(C215="NON-RECE",0,C215="Director-Approved",0,F215-O215&lt;=0,0,F215-O215&lt;=0,0,F215-O215&gt;=3,3,F215-O215&lt;3,F215-O215)),"")</f>
        <v/>
      </c>
      <c r="Q215" s="4" cm="1">
        <f t="array" ref="Q215">_xlfn.IFS(O215=0,0,O215&gt;=0,O215+P215)</f>
        <v>0</v>
      </c>
      <c r="R215" s="5" t="str">
        <f t="shared" si="3"/>
        <v/>
      </c>
      <c r="S215" s="4" cm="1">
        <f t="array" ref="S215">_xlfn.IFS(Q215=0,0,Q215&gt;=0,Q215+R215)</f>
        <v>0</v>
      </c>
      <c r="T21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5" s="5">
        <f>MAX(Table19[[#This Row],[Staff Hourly Wage as of December 31st, 2024
 (inclusive of all grants/enhancements, do NOT include top-up)]],Table19[[#This Row],[Base Wage + PE + Historical + GOF + HA + WEG + Wage increase + Wage floor ]])</f>
        <v>0</v>
      </c>
      <c r="V215" s="4">
        <f>Table19[[#This Row],[Final 2025 Hourly Wage
(Higher of column H '[2024 wage'] and column S '[2025 wage'])]]*Table19[[#This Row],[Estimated program hours worked from Jan 1st to Dec 31st 2025]]</f>
        <v>0</v>
      </c>
      <c r="X215" s="35" t="str">
        <f>Table19[[#This Row],[Wage Enhancement (WEG) Eligibility Rate per hour]]</f>
        <v/>
      </c>
      <c r="Y215" s="42">
        <f>Table19[[#This Row],[Hourly Pay Equity (PE) (if applicable)]]+Table19[[#This Row],[GOF (SWB) + Hourly Historical Funding (if applicable)]]</f>
        <v>0</v>
      </c>
      <c r="Z215" s="36">
        <f>IFERROR(Table19[[#This Row],[2025 Wage Increase Rate]]+Table19[[#This Row],[2025 Wage Floor Rate]]+Table19[[#This Row],[Wage Stability]],0)</f>
        <v>0</v>
      </c>
    </row>
    <row r="216" spans="1:26" outlineLevel="1" x14ac:dyDescent="0.55000000000000004">
      <c r="A216" s="11"/>
      <c r="B216" s="12"/>
      <c r="C216" s="12"/>
      <c r="D216" s="11"/>
      <c r="E216" s="32" t="str">
        <f>IF(ISERROR(VLOOKUP(D216,'Data Input (ROP Use Only)'!$D$1:$E$4,2,FALSE)),"",(VLOOKUP(D216,'Data Input (ROP Use Only)'!$D$1:$E$4,2,FALSE)))</f>
        <v/>
      </c>
      <c r="F216" s="32" t="str">
        <f>IF(ISERROR(VLOOKUP(D216,'Data Input (ROP Use Only)'!$D$1:$F$4,3,FALSE)),"",(VLOOKUP(D216,'Data Input (ROP Use Only)'!$D$1:$F$4,3,FALSE)))</f>
        <v/>
      </c>
      <c r="G216" s="9"/>
      <c r="H216" s="9"/>
      <c r="I216" s="10"/>
      <c r="J216" s="10"/>
      <c r="K216" s="10"/>
      <c r="L216" s="13">
        <f>SUM(Table19[[#This Row],[Base Wage per hour as of December 31st, 2024
 (before applying any grants/enhancements)]:[GOF (SWB) + Hourly Historical Funding (if applicable)]])</f>
        <v>0</v>
      </c>
      <c r="M216" s="7" t="str">
        <f>IF(ISERROR(VLOOKUP(D216,'Data Input (ROP Use Only)'!$D$1:$G$4,4,FALSE)),"",(VLOOKUP(D216,'Data Input (ROP Use Only)'!$D$1:$G$4,4,FALSE)))</f>
        <v/>
      </c>
      <c r="N216" s="5" t="str" cm="1">
        <f t="array" ref="N216">IFERROR((_xlfn.IFS(M216-L216&lt;=0,0,M216-L216&lt;=0,0,M216-L216&gt;=2,2,M216-L216&lt;3,M216-L216)),"")</f>
        <v/>
      </c>
      <c r="O216" s="5">
        <f>SUM(Table19[[#This Row],[Base Wage per hour as of December 31st, 2024
 (before applying any grants/enhancements)]:[GOF (SWB) + Hourly Historical Funding (if applicable)]],Table19[[#This Row],[Wage Enhancement (WEG) Eligibility Rate per hour]])</f>
        <v>0</v>
      </c>
      <c r="P216" s="5" t="str" cm="1">
        <f t="array" ref="P216">IFERROR((_xlfn.IFS(C216="NON-RECE",0,C216="Director-Approved",0,F216-O216&lt;=0,0,F216-O216&lt;=0,0,F216-O216&gt;=3,3,F216-O216&lt;3,F216-O216)),"")</f>
        <v/>
      </c>
      <c r="Q216" s="4" cm="1">
        <f t="array" ref="Q216">_xlfn.IFS(O216=0,0,O216&gt;=0,O216+P216)</f>
        <v>0</v>
      </c>
      <c r="R216" s="5" t="str">
        <f t="shared" si="3"/>
        <v/>
      </c>
      <c r="S216" s="4" cm="1">
        <f t="array" ref="S216">_xlfn.IFS(Q216=0,0,Q216&gt;=0,Q216+R216)</f>
        <v>0</v>
      </c>
      <c r="T21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6" s="5">
        <f>MAX(Table19[[#This Row],[Staff Hourly Wage as of December 31st, 2024
 (inclusive of all grants/enhancements, do NOT include top-up)]],Table19[[#This Row],[Base Wage + PE + Historical + GOF + HA + WEG + Wage increase + Wage floor ]])</f>
        <v>0</v>
      </c>
      <c r="V216" s="4">
        <f>Table19[[#This Row],[Final 2025 Hourly Wage
(Higher of column H '[2024 wage'] and column S '[2025 wage'])]]*Table19[[#This Row],[Estimated program hours worked from Jan 1st to Dec 31st 2025]]</f>
        <v>0</v>
      </c>
      <c r="X216" s="35" t="str">
        <f>Table19[[#This Row],[Wage Enhancement (WEG) Eligibility Rate per hour]]</f>
        <v/>
      </c>
      <c r="Y216" s="42">
        <f>Table19[[#This Row],[Hourly Pay Equity (PE) (if applicable)]]+Table19[[#This Row],[GOF (SWB) + Hourly Historical Funding (if applicable)]]</f>
        <v>0</v>
      </c>
      <c r="Z216" s="36">
        <f>IFERROR(Table19[[#This Row],[2025 Wage Increase Rate]]+Table19[[#This Row],[2025 Wage Floor Rate]]+Table19[[#This Row],[Wage Stability]],0)</f>
        <v>0</v>
      </c>
    </row>
    <row r="217" spans="1:26" outlineLevel="1" x14ac:dyDescent="0.55000000000000004">
      <c r="A217" s="11"/>
      <c r="B217" s="12"/>
      <c r="C217" s="12"/>
      <c r="D217" s="11"/>
      <c r="E217" s="32" t="str">
        <f>IF(ISERROR(VLOOKUP(D217,'Data Input (ROP Use Only)'!$D$1:$E$4,2,FALSE)),"",(VLOOKUP(D217,'Data Input (ROP Use Only)'!$D$1:$E$4,2,FALSE)))</f>
        <v/>
      </c>
      <c r="F217" s="32" t="str">
        <f>IF(ISERROR(VLOOKUP(D217,'Data Input (ROP Use Only)'!$D$1:$F$4,3,FALSE)),"",(VLOOKUP(D217,'Data Input (ROP Use Only)'!$D$1:$F$4,3,FALSE)))</f>
        <v/>
      </c>
      <c r="G217" s="9"/>
      <c r="H217" s="9"/>
      <c r="I217" s="10"/>
      <c r="J217" s="10"/>
      <c r="K217" s="10"/>
      <c r="L217" s="13">
        <f>SUM(Table19[[#This Row],[Base Wage per hour as of December 31st, 2024
 (before applying any grants/enhancements)]:[GOF (SWB) + Hourly Historical Funding (if applicable)]])</f>
        <v>0</v>
      </c>
      <c r="M217" s="7" t="str">
        <f>IF(ISERROR(VLOOKUP(D217,'Data Input (ROP Use Only)'!$D$1:$G$4,4,FALSE)),"",(VLOOKUP(D217,'Data Input (ROP Use Only)'!$D$1:$G$4,4,FALSE)))</f>
        <v/>
      </c>
      <c r="N217" s="5" t="str" cm="1">
        <f t="array" ref="N217">IFERROR((_xlfn.IFS(M217-L217&lt;=0,0,M217-L217&lt;=0,0,M217-L217&gt;=2,2,M217-L217&lt;3,M217-L217)),"")</f>
        <v/>
      </c>
      <c r="O217" s="5">
        <f>SUM(Table19[[#This Row],[Base Wage per hour as of December 31st, 2024
 (before applying any grants/enhancements)]:[GOF (SWB) + Hourly Historical Funding (if applicable)]],Table19[[#This Row],[Wage Enhancement (WEG) Eligibility Rate per hour]])</f>
        <v>0</v>
      </c>
      <c r="P217" s="5" t="str" cm="1">
        <f t="array" ref="P217">IFERROR((_xlfn.IFS(C217="NON-RECE",0,C217="Director-Approved",0,F217-O217&lt;=0,0,F217-O217&lt;=0,0,F217-O217&gt;=3,3,F217-O217&lt;3,F217-O217)),"")</f>
        <v/>
      </c>
      <c r="Q217" s="4" cm="1">
        <f t="array" ref="Q217">_xlfn.IFS(O217=0,0,O217&gt;=0,O217+P217)</f>
        <v>0</v>
      </c>
      <c r="R217" s="5" t="str">
        <f t="shared" si="3"/>
        <v/>
      </c>
      <c r="S217" s="4" cm="1">
        <f t="array" ref="S217">_xlfn.IFS(Q217=0,0,Q217&gt;=0,Q217+R217)</f>
        <v>0</v>
      </c>
      <c r="T21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7" s="5">
        <f>MAX(Table19[[#This Row],[Staff Hourly Wage as of December 31st, 2024
 (inclusive of all grants/enhancements, do NOT include top-up)]],Table19[[#This Row],[Base Wage + PE + Historical + GOF + HA + WEG + Wage increase + Wage floor ]])</f>
        <v>0</v>
      </c>
      <c r="V217" s="4">
        <f>Table19[[#This Row],[Final 2025 Hourly Wage
(Higher of column H '[2024 wage'] and column S '[2025 wage'])]]*Table19[[#This Row],[Estimated program hours worked from Jan 1st to Dec 31st 2025]]</f>
        <v>0</v>
      </c>
      <c r="X217" s="35" t="str">
        <f>Table19[[#This Row],[Wage Enhancement (WEG) Eligibility Rate per hour]]</f>
        <v/>
      </c>
      <c r="Y217" s="42">
        <f>Table19[[#This Row],[Hourly Pay Equity (PE) (if applicable)]]+Table19[[#This Row],[GOF (SWB) + Hourly Historical Funding (if applicable)]]</f>
        <v>0</v>
      </c>
      <c r="Z217" s="36">
        <f>IFERROR(Table19[[#This Row],[2025 Wage Increase Rate]]+Table19[[#This Row],[2025 Wage Floor Rate]]+Table19[[#This Row],[Wage Stability]],0)</f>
        <v>0</v>
      </c>
    </row>
    <row r="218" spans="1:26" outlineLevel="1" x14ac:dyDescent="0.55000000000000004">
      <c r="A218" s="11"/>
      <c r="B218" s="12"/>
      <c r="C218" s="12"/>
      <c r="D218" s="11"/>
      <c r="E218" s="32" t="str">
        <f>IF(ISERROR(VLOOKUP(D218,'Data Input (ROP Use Only)'!$D$1:$E$4,2,FALSE)),"",(VLOOKUP(D218,'Data Input (ROP Use Only)'!$D$1:$E$4,2,FALSE)))</f>
        <v/>
      </c>
      <c r="F218" s="32" t="str">
        <f>IF(ISERROR(VLOOKUP(D218,'Data Input (ROP Use Only)'!$D$1:$F$4,3,FALSE)),"",(VLOOKUP(D218,'Data Input (ROP Use Only)'!$D$1:$F$4,3,FALSE)))</f>
        <v/>
      </c>
      <c r="G218" s="9"/>
      <c r="H218" s="9"/>
      <c r="I218" s="10"/>
      <c r="J218" s="10"/>
      <c r="K218" s="10"/>
      <c r="L218" s="13">
        <f>SUM(Table19[[#This Row],[Base Wage per hour as of December 31st, 2024
 (before applying any grants/enhancements)]:[GOF (SWB) + Hourly Historical Funding (if applicable)]])</f>
        <v>0</v>
      </c>
      <c r="M218" s="7" t="str">
        <f>IF(ISERROR(VLOOKUP(D218,'Data Input (ROP Use Only)'!$D$1:$G$4,4,FALSE)),"",(VLOOKUP(D218,'Data Input (ROP Use Only)'!$D$1:$G$4,4,FALSE)))</f>
        <v/>
      </c>
      <c r="N218" s="5" t="str" cm="1">
        <f t="array" ref="N218">IFERROR((_xlfn.IFS(M218-L218&lt;=0,0,M218-L218&lt;=0,0,M218-L218&gt;=2,2,M218-L218&lt;3,M218-L218)),"")</f>
        <v/>
      </c>
      <c r="O218" s="5">
        <f>SUM(Table19[[#This Row],[Base Wage per hour as of December 31st, 2024
 (before applying any grants/enhancements)]:[GOF (SWB) + Hourly Historical Funding (if applicable)]],Table19[[#This Row],[Wage Enhancement (WEG) Eligibility Rate per hour]])</f>
        <v>0</v>
      </c>
      <c r="P218" s="5" t="str" cm="1">
        <f t="array" ref="P218">IFERROR((_xlfn.IFS(C218="NON-RECE",0,C218="Director-Approved",0,F218-O218&lt;=0,0,F218-O218&lt;=0,0,F218-O218&gt;=3,3,F218-O218&lt;3,F218-O218)),"")</f>
        <v/>
      </c>
      <c r="Q218" s="4" cm="1">
        <f t="array" ref="Q218">_xlfn.IFS(O218=0,0,O218&gt;=0,O218+P218)</f>
        <v>0</v>
      </c>
      <c r="R218" s="5" t="str">
        <f t="shared" si="3"/>
        <v/>
      </c>
      <c r="S218" s="4" cm="1">
        <f t="array" ref="S218">_xlfn.IFS(Q218=0,0,Q218&gt;=0,Q218+R218)</f>
        <v>0</v>
      </c>
      <c r="T21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8" s="5">
        <f>MAX(Table19[[#This Row],[Staff Hourly Wage as of December 31st, 2024
 (inclusive of all grants/enhancements, do NOT include top-up)]],Table19[[#This Row],[Base Wage + PE + Historical + GOF + HA + WEG + Wage increase + Wage floor ]])</f>
        <v>0</v>
      </c>
      <c r="V218" s="4">
        <f>Table19[[#This Row],[Final 2025 Hourly Wage
(Higher of column H '[2024 wage'] and column S '[2025 wage'])]]*Table19[[#This Row],[Estimated program hours worked from Jan 1st to Dec 31st 2025]]</f>
        <v>0</v>
      </c>
      <c r="X218" s="35" t="str">
        <f>Table19[[#This Row],[Wage Enhancement (WEG) Eligibility Rate per hour]]</f>
        <v/>
      </c>
      <c r="Y218" s="42">
        <f>Table19[[#This Row],[Hourly Pay Equity (PE) (if applicable)]]+Table19[[#This Row],[GOF (SWB) + Hourly Historical Funding (if applicable)]]</f>
        <v>0</v>
      </c>
      <c r="Z218" s="36">
        <f>IFERROR(Table19[[#This Row],[2025 Wage Increase Rate]]+Table19[[#This Row],[2025 Wage Floor Rate]]+Table19[[#This Row],[Wage Stability]],0)</f>
        <v>0</v>
      </c>
    </row>
    <row r="219" spans="1:26" outlineLevel="1" x14ac:dyDescent="0.55000000000000004">
      <c r="A219" s="11"/>
      <c r="B219" s="12"/>
      <c r="C219" s="12"/>
      <c r="D219" s="11"/>
      <c r="E219" s="32" t="str">
        <f>IF(ISERROR(VLOOKUP(D219,'Data Input (ROP Use Only)'!$D$1:$E$4,2,FALSE)),"",(VLOOKUP(D219,'Data Input (ROP Use Only)'!$D$1:$E$4,2,FALSE)))</f>
        <v/>
      </c>
      <c r="F219" s="32" t="str">
        <f>IF(ISERROR(VLOOKUP(D219,'Data Input (ROP Use Only)'!$D$1:$F$4,3,FALSE)),"",(VLOOKUP(D219,'Data Input (ROP Use Only)'!$D$1:$F$4,3,FALSE)))</f>
        <v/>
      </c>
      <c r="G219" s="9"/>
      <c r="H219" s="9"/>
      <c r="I219" s="10"/>
      <c r="J219" s="10"/>
      <c r="K219" s="10"/>
      <c r="L219" s="13">
        <f>SUM(Table19[[#This Row],[Base Wage per hour as of December 31st, 2024
 (before applying any grants/enhancements)]:[GOF (SWB) + Hourly Historical Funding (if applicable)]])</f>
        <v>0</v>
      </c>
      <c r="M219" s="7" t="str">
        <f>IF(ISERROR(VLOOKUP(D219,'Data Input (ROP Use Only)'!$D$1:$G$4,4,FALSE)),"",(VLOOKUP(D219,'Data Input (ROP Use Only)'!$D$1:$G$4,4,FALSE)))</f>
        <v/>
      </c>
      <c r="N219" s="5" t="str" cm="1">
        <f t="array" ref="N219">IFERROR((_xlfn.IFS(M219-L219&lt;=0,0,M219-L219&lt;=0,0,M219-L219&gt;=2,2,M219-L219&lt;3,M219-L219)),"")</f>
        <v/>
      </c>
      <c r="O219" s="5">
        <f>SUM(Table19[[#This Row],[Base Wage per hour as of December 31st, 2024
 (before applying any grants/enhancements)]:[GOF (SWB) + Hourly Historical Funding (if applicable)]],Table19[[#This Row],[Wage Enhancement (WEG) Eligibility Rate per hour]])</f>
        <v>0</v>
      </c>
      <c r="P219" s="5" t="str" cm="1">
        <f t="array" ref="P219">IFERROR((_xlfn.IFS(C219="NON-RECE",0,C219="Director-Approved",0,F219-O219&lt;=0,0,F219-O219&lt;=0,0,F219-O219&gt;=3,3,F219-O219&lt;3,F219-O219)),"")</f>
        <v/>
      </c>
      <c r="Q219" s="4" cm="1">
        <f t="array" ref="Q219">_xlfn.IFS(O219=0,0,O219&gt;=0,O219+P219)</f>
        <v>0</v>
      </c>
      <c r="R219" s="5" t="str">
        <f t="shared" si="3"/>
        <v/>
      </c>
      <c r="S219" s="4" cm="1">
        <f t="array" ref="S219">_xlfn.IFS(Q219=0,0,Q219&gt;=0,Q219+R219)</f>
        <v>0</v>
      </c>
      <c r="T21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19" s="5">
        <f>MAX(Table19[[#This Row],[Staff Hourly Wage as of December 31st, 2024
 (inclusive of all grants/enhancements, do NOT include top-up)]],Table19[[#This Row],[Base Wage + PE + Historical + GOF + HA + WEG + Wage increase + Wage floor ]])</f>
        <v>0</v>
      </c>
      <c r="V219" s="4">
        <f>Table19[[#This Row],[Final 2025 Hourly Wage
(Higher of column H '[2024 wage'] and column S '[2025 wage'])]]*Table19[[#This Row],[Estimated program hours worked from Jan 1st to Dec 31st 2025]]</f>
        <v>0</v>
      </c>
      <c r="X219" s="35" t="str">
        <f>Table19[[#This Row],[Wage Enhancement (WEG) Eligibility Rate per hour]]</f>
        <v/>
      </c>
      <c r="Y219" s="42">
        <f>Table19[[#This Row],[Hourly Pay Equity (PE) (if applicable)]]+Table19[[#This Row],[GOF (SWB) + Hourly Historical Funding (if applicable)]]</f>
        <v>0</v>
      </c>
      <c r="Z219" s="36">
        <f>IFERROR(Table19[[#This Row],[2025 Wage Increase Rate]]+Table19[[#This Row],[2025 Wage Floor Rate]]+Table19[[#This Row],[Wage Stability]],0)</f>
        <v>0</v>
      </c>
    </row>
    <row r="220" spans="1:26" outlineLevel="1" x14ac:dyDescent="0.55000000000000004">
      <c r="A220" s="11"/>
      <c r="B220" s="12"/>
      <c r="C220" s="12"/>
      <c r="D220" s="11"/>
      <c r="E220" s="32" t="str">
        <f>IF(ISERROR(VLOOKUP(D220,'Data Input (ROP Use Only)'!$D$1:$E$4,2,FALSE)),"",(VLOOKUP(D220,'Data Input (ROP Use Only)'!$D$1:$E$4,2,FALSE)))</f>
        <v/>
      </c>
      <c r="F220" s="32" t="str">
        <f>IF(ISERROR(VLOOKUP(D220,'Data Input (ROP Use Only)'!$D$1:$F$4,3,FALSE)),"",(VLOOKUP(D220,'Data Input (ROP Use Only)'!$D$1:$F$4,3,FALSE)))</f>
        <v/>
      </c>
      <c r="G220" s="9"/>
      <c r="H220" s="9"/>
      <c r="I220" s="10"/>
      <c r="J220" s="10"/>
      <c r="K220" s="10"/>
      <c r="L220" s="13">
        <f>SUM(Table19[[#This Row],[Base Wage per hour as of December 31st, 2024
 (before applying any grants/enhancements)]:[GOF (SWB) + Hourly Historical Funding (if applicable)]])</f>
        <v>0</v>
      </c>
      <c r="M220" s="7" t="str">
        <f>IF(ISERROR(VLOOKUP(D220,'Data Input (ROP Use Only)'!$D$1:$G$4,4,FALSE)),"",(VLOOKUP(D220,'Data Input (ROP Use Only)'!$D$1:$G$4,4,FALSE)))</f>
        <v/>
      </c>
      <c r="N220" s="5" t="str" cm="1">
        <f t="array" ref="N220">IFERROR((_xlfn.IFS(M220-L220&lt;=0,0,M220-L220&lt;=0,0,M220-L220&gt;=2,2,M220-L220&lt;3,M220-L220)),"")</f>
        <v/>
      </c>
      <c r="O220" s="5">
        <f>SUM(Table19[[#This Row],[Base Wage per hour as of December 31st, 2024
 (before applying any grants/enhancements)]:[GOF (SWB) + Hourly Historical Funding (if applicable)]],Table19[[#This Row],[Wage Enhancement (WEG) Eligibility Rate per hour]])</f>
        <v>0</v>
      </c>
      <c r="P220" s="5" t="str" cm="1">
        <f t="array" ref="P220">IFERROR((_xlfn.IFS(C220="NON-RECE",0,C220="Director-Approved",0,F220-O220&lt;=0,0,F220-O220&lt;=0,0,F220-O220&gt;=3,3,F220-O220&lt;3,F220-O220)),"")</f>
        <v/>
      </c>
      <c r="Q220" s="4" cm="1">
        <f t="array" ref="Q220">_xlfn.IFS(O220=0,0,O220&gt;=0,O220+P220)</f>
        <v>0</v>
      </c>
      <c r="R220" s="5" t="str">
        <f t="shared" si="3"/>
        <v/>
      </c>
      <c r="S220" s="4" cm="1">
        <f t="array" ref="S220">_xlfn.IFS(Q220=0,0,Q220&gt;=0,Q220+R220)</f>
        <v>0</v>
      </c>
      <c r="T22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0" s="5">
        <f>MAX(Table19[[#This Row],[Staff Hourly Wage as of December 31st, 2024
 (inclusive of all grants/enhancements, do NOT include top-up)]],Table19[[#This Row],[Base Wage + PE + Historical + GOF + HA + WEG + Wage increase + Wage floor ]])</f>
        <v>0</v>
      </c>
      <c r="V220" s="4">
        <f>Table19[[#This Row],[Final 2025 Hourly Wage
(Higher of column H '[2024 wage'] and column S '[2025 wage'])]]*Table19[[#This Row],[Estimated program hours worked from Jan 1st to Dec 31st 2025]]</f>
        <v>0</v>
      </c>
      <c r="X220" s="35" t="str">
        <f>Table19[[#This Row],[Wage Enhancement (WEG) Eligibility Rate per hour]]</f>
        <v/>
      </c>
      <c r="Y220" s="42">
        <f>Table19[[#This Row],[Hourly Pay Equity (PE) (if applicable)]]+Table19[[#This Row],[GOF (SWB) + Hourly Historical Funding (if applicable)]]</f>
        <v>0</v>
      </c>
      <c r="Z220" s="36">
        <f>IFERROR(Table19[[#This Row],[2025 Wage Increase Rate]]+Table19[[#This Row],[2025 Wage Floor Rate]]+Table19[[#This Row],[Wage Stability]],0)</f>
        <v>0</v>
      </c>
    </row>
    <row r="221" spans="1:26" outlineLevel="1" x14ac:dyDescent="0.55000000000000004">
      <c r="A221" s="11"/>
      <c r="B221" s="12"/>
      <c r="C221" s="12"/>
      <c r="D221" s="11"/>
      <c r="E221" s="32" t="str">
        <f>IF(ISERROR(VLOOKUP(D221,'Data Input (ROP Use Only)'!$D$1:$E$4,2,FALSE)),"",(VLOOKUP(D221,'Data Input (ROP Use Only)'!$D$1:$E$4,2,FALSE)))</f>
        <v/>
      </c>
      <c r="F221" s="32" t="str">
        <f>IF(ISERROR(VLOOKUP(D221,'Data Input (ROP Use Only)'!$D$1:$F$4,3,FALSE)),"",(VLOOKUP(D221,'Data Input (ROP Use Only)'!$D$1:$F$4,3,FALSE)))</f>
        <v/>
      </c>
      <c r="G221" s="9"/>
      <c r="H221" s="9"/>
      <c r="I221" s="10"/>
      <c r="J221" s="10"/>
      <c r="K221" s="10"/>
      <c r="L221" s="13">
        <f>SUM(Table19[[#This Row],[Base Wage per hour as of December 31st, 2024
 (before applying any grants/enhancements)]:[GOF (SWB) + Hourly Historical Funding (if applicable)]])</f>
        <v>0</v>
      </c>
      <c r="M221" s="7" t="str">
        <f>IF(ISERROR(VLOOKUP(D221,'Data Input (ROP Use Only)'!$D$1:$G$4,4,FALSE)),"",(VLOOKUP(D221,'Data Input (ROP Use Only)'!$D$1:$G$4,4,FALSE)))</f>
        <v/>
      </c>
      <c r="N221" s="5" t="str" cm="1">
        <f t="array" ref="N221">IFERROR((_xlfn.IFS(M221-L221&lt;=0,0,M221-L221&lt;=0,0,M221-L221&gt;=2,2,M221-L221&lt;3,M221-L221)),"")</f>
        <v/>
      </c>
      <c r="O221" s="5">
        <f>SUM(Table19[[#This Row],[Base Wage per hour as of December 31st, 2024
 (before applying any grants/enhancements)]:[GOF (SWB) + Hourly Historical Funding (if applicable)]],Table19[[#This Row],[Wage Enhancement (WEG) Eligibility Rate per hour]])</f>
        <v>0</v>
      </c>
      <c r="P221" s="5" t="str" cm="1">
        <f t="array" ref="P221">IFERROR((_xlfn.IFS(C221="NON-RECE",0,C221="Director-Approved",0,F221-O221&lt;=0,0,F221-O221&lt;=0,0,F221-O221&gt;=3,3,F221-O221&lt;3,F221-O221)),"")</f>
        <v/>
      </c>
      <c r="Q221" s="4" cm="1">
        <f t="array" ref="Q221">_xlfn.IFS(O221=0,0,O221&gt;=0,O221+P221)</f>
        <v>0</v>
      </c>
      <c r="R221" s="5" t="str">
        <f t="shared" si="3"/>
        <v/>
      </c>
      <c r="S221" s="4" cm="1">
        <f t="array" ref="S221">_xlfn.IFS(Q221=0,0,Q221&gt;=0,Q221+R221)</f>
        <v>0</v>
      </c>
      <c r="T22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1" s="5">
        <f>MAX(Table19[[#This Row],[Staff Hourly Wage as of December 31st, 2024
 (inclusive of all grants/enhancements, do NOT include top-up)]],Table19[[#This Row],[Base Wage + PE + Historical + GOF + HA + WEG + Wage increase + Wage floor ]])</f>
        <v>0</v>
      </c>
      <c r="V221" s="4">
        <f>Table19[[#This Row],[Final 2025 Hourly Wage
(Higher of column H '[2024 wage'] and column S '[2025 wage'])]]*Table19[[#This Row],[Estimated program hours worked from Jan 1st to Dec 31st 2025]]</f>
        <v>0</v>
      </c>
      <c r="X221" s="35" t="str">
        <f>Table19[[#This Row],[Wage Enhancement (WEG) Eligibility Rate per hour]]</f>
        <v/>
      </c>
      <c r="Y221" s="42">
        <f>Table19[[#This Row],[Hourly Pay Equity (PE) (if applicable)]]+Table19[[#This Row],[GOF (SWB) + Hourly Historical Funding (if applicable)]]</f>
        <v>0</v>
      </c>
      <c r="Z221" s="36">
        <f>IFERROR(Table19[[#This Row],[2025 Wage Increase Rate]]+Table19[[#This Row],[2025 Wage Floor Rate]]+Table19[[#This Row],[Wage Stability]],0)</f>
        <v>0</v>
      </c>
    </row>
    <row r="222" spans="1:26" outlineLevel="1" x14ac:dyDescent="0.55000000000000004">
      <c r="A222" s="11"/>
      <c r="B222" s="12"/>
      <c r="C222" s="12"/>
      <c r="D222" s="11"/>
      <c r="E222" s="32" t="str">
        <f>IF(ISERROR(VLOOKUP(D222,'Data Input (ROP Use Only)'!$D$1:$E$4,2,FALSE)),"",(VLOOKUP(D222,'Data Input (ROP Use Only)'!$D$1:$E$4,2,FALSE)))</f>
        <v/>
      </c>
      <c r="F222" s="32" t="str">
        <f>IF(ISERROR(VLOOKUP(D222,'Data Input (ROP Use Only)'!$D$1:$F$4,3,FALSE)),"",(VLOOKUP(D222,'Data Input (ROP Use Only)'!$D$1:$F$4,3,FALSE)))</f>
        <v/>
      </c>
      <c r="G222" s="9"/>
      <c r="H222" s="9"/>
      <c r="I222" s="10"/>
      <c r="J222" s="10"/>
      <c r="K222" s="10"/>
      <c r="L222" s="13">
        <f>SUM(Table19[[#This Row],[Base Wage per hour as of December 31st, 2024
 (before applying any grants/enhancements)]:[GOF (SWB) + Hourly Historical Funding (if applicable)]])</f>
        <v>0</v>
      </c>
      <c r="M222" s="7" t="str">
        <f>IF(ISERROR(VLOOKUP(D222,'Data Input (ROP Use Only)'!$D$1:$G$4,4,FALSE)),"",(VLOOKUP(D222,'Data Input (ROP Use Only)'!$D$1:$G$4,4,FALSE)))</f>
        <v/>
      </c>
      <c r="N222" s="5" t="str" cm="1">
        <f t="array" ref="N222">IFERROR((_xlfn.IFS(M222-L222&lt;=0,0,M222-L222&lt;=0,0,M222-L222&gt;=2,2,M222-L222&lt;3,M222-L222)),"")</f>
        <v/>
      </c>
      <c r="O222" s="5">
        <f>SUM(Table19[[#This Row],[Base Wage per hour as of December 31st, 2024
 (before applying any grants/enhancements)]:[GOF (SWB) + Hourly Historical Funding (if applicable)]],Table19[[#This Row],[Wage Enhancement (WEG) Eligibility Rate per hour]])</f>
        <v>0</v>
      </c>
      <c r="P222" s="5" t="str" cm="1">
        <f t="array" ref="P222">IFERROR((_xlfn.IFS(C222="NON-RECE",0,C222="Director-Approved",0,F222-O222&lt;=0,0,F222-O222&lt;=0,0,F222-O222&gt;=3,3,F222-O222&lt;3,F222-O222)),"")</f>
        <v/>
      </c>
      <c r="Q222" s="4" cm="1">
        <f t="array" ref="Q222">_xlfn.IFS(O222=0,0,O222&gt;=0,O222+P222)</f>
        <v>0</v>
      </c>
      <c r="R222" s="5" t="str">
        <f t="shared" si="3"/>
        <v/>
      </c>
      <c r="S222" s="4" cm="1">
        <f t="array" ref="S222">_xlfn.IFS(Q222=0,0,Q222&gt;=0,Q222+R222)</f>
        <v>0</v>
      </c>
      <c r="T22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2" s="5">
        <f>MAX(Table19[[#This Row],[Staff Hourly Wage as of December 31st, 2024
 (inclusive of all grants/enhancements, do NOT include top-up)]],Table19[[#This Row],[Base Wage + PE + Historical + GOF + HA + WEG + Wage increase + Wage floor ]])</f>
        <v>0</v>
      </c>
      <c r="V222" s="4">
        <f>Table19[[#This Row],[Final 2025 Hourly Wage
(Higher of column H '[2024 wage'] and column S '[2025 wage'])]]*Table19[[#This Row],[Estimated program hours worked from Jan 1st to Dec 31st 2025]]</f>
        <v>0</v>
      </c>
      <c r="X222" s="35" t="str">
        <f>Table19[[#This Row],[Wage Enhancement (WEG) Eligibility Rate per hour]]</f>
        <v/>
      </c>
      <c r="Y222" s="42">
        <f>Table19[[#This Row],[Hourly Pay Equity (PE) (if applicable)]]+Table19[[#This Row],[GOF (SWB) + Hourly Historical Funding (if applicable)]]</f>
        <v>0</v>
      </c>
      <c r="Z222" s="36">
        <f>IFERROR(Table19[[#This Row],[2025 Wage Increase Rate]]+Table19[[#This Row],[2025 Wage Floor Rate]]+Table19[[#This Row],[Wage Stability]],0)</f>
        <v>0</v>
      </c>
    </row>
    <row r="223" spans="1:26" outlineLevel="1" x14ac:dyDescent="0.55000000000000004">
      <c r="A223" s="11"/>
      <c r="B223" s="12"/>
      <c r="C223" s="12"/>
      <c r="D223" s="11"/>
      <c r="E223" s="32" t="str">
        <f>IF(ISERROR(VLOOKUP(D223,'Data Input (ROP Use Only)'!$D$1:$E$4,2,FALSE)),"",(VLOOKUP(D223,'Data Input (ROP Use Only)'!$D$1:$E$4,2,FALSE)))</f>
        <v/>
      </c>
      <c r="F223" s="32" t="str">
        <f>IF(ISERROR(VLOOKUP(D223,'Data Input (ROP Use Only)'!$D$1:$F$4,3,FALSE)),"",(VLOOKUP(D223,'Data Input (ROP Use Only)'!$D$1:$F$4,3,FALSE)))</f>
        <v/>
      </c>
      <c r="G223" s="9"/>
      <c r="H223" s="9"/>
      <c r="I223" s="10"/>
      <c r="J223" s="10"/>
      <c r="K223" s="10"/>
      <c r="L223" s="13">
        <f>SUM(Table19[[#This Row],[Base Wage per hour as of December 31st, 2024
 (before applying any grants/enhancements)]:[GOF (SWB) + Hourly Historical Funding (if applicable)]])</f>
        <v>0</v>
      </c>
      <c r="M223" s="7" t="str">
        <f>IF(ISERROR(VLOOKUP(D223,'Data Input (ROP Use Only)'!$D$1:$G$4,4,FALSE)),"",(VLOOKUP(D223,'Data Input (ROP Use Only)'!$D$1:$G$4,4,FALSE)))</f>
        <v/>
      </c>
      <c r="N223" s="5" t="str" cm="1">
        <f t="array" ref="N223">IFERROR((_xlfn.IFS(M223-L223&lt;=0,0,M223-L223&lt;=0,0,M223-L223&gt;=2,2,M223-L223&lt;3,M223-L223)),"")</f>
        <v/>
      </c>
      <c r="O223" s="5">
        <f>SUM(Table19[[#This Row],[Base Wage per hour as of December 31st, 2024
 (before applying any grants/enhancements)]:[GOF (SWB) + Hourly Historical Funding (if applicable)]],Table19[[#This Row],[Wage Enhancement (WEG) Eligibility Rate per hour]])</f>
        <v>0</v>
      </c>
      <c r="P223" s="5" t="str" cm="1">
        <f t="array" ref="P223">IFERROR((_xlfn.IFS(C223="NON-RECE",0,C223="Director-Approved",0,F223-O223&lt;=0,0,F223-O223&lt;=0,0,F223-O223&gt;=3,3,F223-O223&lt;3,F223-O223)),"")</f>
        <v/>
      </c>
      <c r="Q223" s="4" cm="1">
        <f t="array" ref="Q223">_xlfn.IFS(O223=0,0,O223&gt;=0,O223+P223)</f>
        <v>0</v>
      </c>
      <c r="R223" s="5" t="str">
        <f t="shared" si="3"/>
        <v/>
      </c>
      <c r="S223" s="4" cm="1">
        <f t="array" ref="S223">_xlfn.IFS(Q223=0,0,Q223&gt;=0,Q223+R223)</f>
        <v>0</v>
      </c>
      <c r="T22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3" s="5">
        <f>MAX(Table19[[#This Row],[Staff Hourly Wage as of December 31st, 2024
 (inclusive of all grants/enhancements, do NOT include top-up)]],Table19[[#This Row],[Base Wage + PE + Historical + GOF + HA + WEG + Wage increase + Wage floor ]])</f>
        <v>0</v>
      </c>
      <c r="V223" s="4">
        <f>Table19[[#This Row],[Final 2025 Hourly Wage
(Higher of column H '[2024 wage'] and column S '[2025 wage'])]]*Table19[[#This Row],[Estimated program hours worked from Jan 1st to Dec 31st 2025]]</f>
        <v>0</v>
      </c>
      <c r="X223" s="35" t="str">
        <f>Table19[[#This Row],[Wage Enhancement (WEG) Eligibility Rate per hour]]</f>
        <v/>
      </c>
      <c r="Y223" s="42">
        <f>Table19[[#This Row],[Hourly Pay Equity (PE) (if applicable)]]+Table19[[#This Row],[GOF (SWB) + Hourly Historical Funding (if applicable)]]</f>
        <v>0</v>
      </c>
      <c r="Z223" s="36">
        <f>IFERROR(Table19[[#This Row],[2025 Wage Increase Rate]]+Table19[[#This Row],[2025 Wage Floor Rate]]+Table19[[#This Row],[Wage Stability]],0)</f>
        <v>0</v>
      </c>
    </row>
    <row r="224" spans="1:26" outlineLevel="1" x14ac:dyDescent="0.55000000000000004">
      <c r="A224" s="11"/>
      <c r="B224" s="12"/>
      <c r="C224" s="12"/>
      <c r="D224" s="11"/>
      <c r="E224" s="32" t="str">
        <f>IF(ISERROR(VLOOKUP(D224,'Data Input (ROP Use Only)'!$D$1:$E$4,2,FALSE)),"",(VLOOKUP(D224,'Data Input (ROP Use Only)'!$D$1:$E$4,2,FALSE)))</f>
        <v/>
      </c>
      <c r="F224" s="32" t="str">
        <f>IF(ISERROR(VLOOKUP(D224,'Data Input (ROP Use Only)'!$D$1:$F$4,3,FALSE)),"",(VLOOKUP(D224,'Data Input (ROP Use Only)'!$D$1:$F$4,3,FALSE)))</f>
        <v/>
      </c>
      <c r="G224" s="9"/>
      <c r="H224" s="9"/>
      <c r="I224" s="10"/>
      <c r="J224" s="10"/>
      <c r="K224" s="10"/>
      <c r="L224" s="13">
        <f>SUM(Table19[[#This Row],[Base Wage per hour as of December 31st, 2024
 (before applying any grants/enhancements)]:[GOF (SWB) + Hourly Historical Funding (if applicable)]])</f>
        <v>0</v>
      </c>
      <c r="M224" s="7" t="str">
        <f>IF(ISERROR(VLOOKUP(D224,'Data Input (ROP Use Only)'!$D$1:$G$4,4,FALSE)),"",(VLOOKUP(D224,'Data Input (ROP Use Only)'!$D$1:$G$4,4,FALSE)))</f>
        <v/>
      </c>
      <c r="N224" s="5" t="str" cm="1">
        <f t="array" ref="N224">IFERROR((_xlfn.IFS(M224-L224&lt;=0,0,M224-L224&lt;=0,0,M224-L224&gt;=2,2,M224-L224&lt;3,M224-L224)),"")</f>
        <v/>
      </c>
      <c r="O224" s="5">
        <f>SUM(Table19[[#This Row],[Base Wage per hour as of December 31st, 2024
 (before applying any grants/enhancements)]:[GOF (SWB) + Hourly Historical Funding (if applicable)]],Table19[[#This Row],[Wage Enhancement (WEG) Eligibility Rate per hour]])</f>
        <v>0</v>
      </c>
      <c r="P224" s="5" t="str" cm="1">
        <f t="array" ref="P224">IFERROR((_xlfn.IFS(C224="NON-RECE",0,C224="Director-Approved",0,F224-O224&lt;=0,0,F224-O224&lt;=0,0,F224-O224&gt;=3,3,F224-O224&lt;3,F224-O224)),"")</f>
        <v/>
      </c>
      <c r="Q224" s="4" cm="1">
        <f t="array" ref="Q224">_xlfn.IFS(O224=0,0,O224&gt;=0,O224+P224)</f>
        <v>0</v>
      </c>
      <c r="R224" s="5" t="str">
        <f t="shared" si="3"/>
        <v/>
      </c>
      <c r="S224" s="4" cm="1">
        <f t="array" ref="S224">_xlfn.IFS(Q224=0,0,Q224&gt;=0,Q224+R224)</f>
        <v>0</v>
      </c>
      <c r="T22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4" s="5">
        <f>MAX(Table19[[#This Row],[Staff Hourly Wage as of December 31st, 2024
 (inclusive of all grants/enhancements, do NOT include top-up)]],Table19[[#This Row],[Base Wage + PE + Historical + GOF + HA + WEG + Wage increase + Wage floor ]])</f>
        <v>0</v>
      </c>
      <c r="V224" s="4">
        <f>Table19[[#This Row],[Final 2025 Hourly Wage
(Higher of column H '[2024 wage'] and column S '[2025 wage'])]]*Table19[[#This Row],[Estimated program hours worked from Jan 1st to Dec 31st 2025]]</f>
        <v>0</v>
      </c>
      <c r="X224" s="35" t="str">
        <f>Table19[[#This Row],[Wage Enhancement (WEG) Eligibility Rate per hour]]</f>
        <v/>
      </c>
      <c r="Y224" s="42">
        <f>Table19[[#This Row],[Hourly Pay Equity (PE) (if applicable)]]+Table19[[#This Row],[GOF (SWB) + Hourly Historical Funding (if applicable)]]</f>
        <v>0</v>
      </c>
      <c r="Z224" s="36">
        <f>IFERROR(Table19[[#This Row],[2025 Wage Increase Rate]]+Table19[[#This Row],[2025 Wage Floor Rate]]+Table19[[#This Row],[Wage Stability]],0)</f>
        <v>0</v>
      </c>
    </row>
    <row r="225" spans="1:26" outlineLevel="1" x14ac:dyDescent="0.55000000000000004">
      <c r="A225" s="11"/>
      <c r="B225" s="12"/>
      <c r="C225" s="12"/>
      <c r="D225" s="11"/>
      <c r="E225" s="32" t="str">
        <f>IF(ISERROR(VLOOKUP(D225,'Data Input (ROP Use Only)'!$D$1:$E$4,2,FALSE)),"",(VLOOKUP(D225,'Data Input (ROP Use Only)'!$D$1:$E$4,2,FALSE)))</f>
        <v/>
      </c>
      <c r="F225" s="32" t="str">
        <f>IF(ISERROR(VLOOKUP(D225,'Data Input (ROP Use Only)'!$D$1:$F$4,3,FALSE)),"",(VLOOKUP(D225,'Data Input (ROP Use Only)'!$D$1:$F$4,3,FALSE)))</f>
        <v/>
      </c>
      <c r="G225" s="9"/>
      <c r="H225" s="9"/>
      <c r="I225" s="10"/>
      <c r="J225" s="10"/>
      <c r="K225" s="10"/>
      <c r="L225" s="13">
        <f>SUM(Table19[[#This Row],[Base Wage per hour as of December 31st, 2024
 (before applying any grants/enhancements)]:[GOF (SWB) + Hourly Historical Funding (if applicable)]])</f>
        <v>0</v>
      </c>
      <c r="M225" s="7" t="str">
        <f>IF(ISERROR(VLOOKUP(D225,'Data Input (ROP Use Only)'!$D$1:$G$4,4,FALSE)),"",(VLOOKUP(D225,'Data Input (ROP Use Only)'!$D$1:$G$4,4,FALSE)))</f>
        <v/>
      </c>
      <c r="N225" s="5" t="str" cm="1">
        <f t="array" ref="N225">IFERROR((_xlfn.IFS(M225-L225&lt;=0,0,M225-L225&lt;=0,0,M225-L225&gt;=2,2,M225-L225&lt;3,M225-L225)),"")</f>
        <v/>
      </c>
      <c r="O225" s="5">
        <f>SUM(Table19[[#This Row],[Base Wage per hour as of December 31st, 2024
 (before applying any grants/enhancements)]:[GOF (SWB) + Hourly Historical Funding (if applicable)]],Table19[[#This Row],[Wage Enhancement (WEG) Eligibility Rate per hour]])</f>
        <v>0</v>
      </c>
      <c r="P225" s="5" t="str" cm="1">
        <f t="array" ref="P225">IFERROR((_xlfn.IFS(C225="NON-RECE",0,C225="Director-Approved",0,F225-O225&lt;=0,0,F225-O225&lt;=0,0,F225-O225&gt;=3,3,F225-O225&lt;3,F225-O225)),"")</f>
        <v/>
      </c>
      <c r="Q225" s="4" cm="1">
        <f t="array" ref="Q225">_xlfn.IFS(O225=0,0,O225&gt;=0,O225+P225)</f>
        <v>0</v>
      </c>
      <c r="R225" s="5" t="str">
        <f t="shared" si="3"/>
        <v/>
      </c>
      <c r="S225" s="4" cm="1">
        <f t="array" ref="S225">_xlfn.IFS(Q225=0,0,Q225&gt;=0,Q225+R225)</f>
        <v>0</v>
      </c>
      <c r="T22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5" s="5">
        <f>MAX(Table19[[#This Row],[Staff Hourly Wage as of December 31st, 2024
 (inclusive of all grants/enhancements, do NOT include top-up)]],Table19[[#This Row],[Base Wage + PE + Historical + GOF + HA + WEG + Wage increase + Wage floor ]])</f>
        <v>0</v>
      </c>
      <c r="V225" s="4">
        <f>Table19[[#This Row],[Final 2025 Hourly Wage
(Higher of column H '[2024 wage'] and column S '[2025 wage'])]]*Table19[[#This Row],[Estimated program hours worked from Jan 1st to Dec 31st 2025]]</f>
        <v>0</v>
      </c>
      <c r="X225" s="35" t="str">
        <f>Table19[[#This Row],[Wage Enhancement (WEG) Eligibility Rate per hour]]</f>
        <v/>
      </c>
      <c r="Y225" s="42">
        <f>Table19[[#This Row],[Hourly Pay Equity (PE) (if applicable)]]+Table19[[#This Row],[GOF (SWB) + Hourly Historical Funding (if applicable)]]</f>
        <v>0</v>
      </c>
      <c r="Z225" s="36">
        <f>IFERROR(Table19[[#This Row],[2025 Wage Increase Rate]]+Table19[[#This Row],[2025 Wage Floor Rate]]+Table19[[#This Row],[Wage Stability]],0)</f>
        <v>0</v>
      </c>
    </row>
    <row r="226" spans="1:26" outlineLevel="1" x14ac:dyDescent="0.55000000000000004">
      <c r="A226" s="11"/>
      <c r="B226" s="12"/>
      <c r="C226" s="12"/>
      <c r="D226" s="11"/>
      <c r="E226" s="32" t="str">
        <f>IF(ISERROR(VLOOKUP(D226,'Data Input (ROP Use Only)'!$D$1:$E$4,2,FALSE)),"",(VLOOKUP(D226,'Data Input (ROP Use Only)'!$D$1:$E$4,2,FALSE)))</f>
        <v/>
      </c>
      <c r="F226" s="32" t="str">
        <f>IF(ISERROR(VLOOKUP(D226,'Data Input (ROP Use Only)'!$D$1:$F$4,3,FALSE)),"",(VLOOKUP(D226,'Data Input (ROP Use Only)'!$D$1:$F$4,3,FALSE)))</f>
        <v/>
      </c>
      <c r="G226" s="9"/>
      <c r="H226" s="9"/>
      <c r="I226" s="10"/>
      <c r="J226" s="10"/>
      <c r="K226" s="10"/>
      <c r="L226" s="13">
        <f>SUM(Table19[[#This Row],[Base Wage per hour as of December 31st, 2024
 (before applying any grants/enhancements)]:[GOF (SWB) + Hourly Historical Funding (if applicable)]])</f>
        <v>0</v>
      </c>
      <c r="M226" s="7" t="str">
        <f>IF(ISERROR(VLOOKUP(D226,'Data Input (ROP Use Only)'!$D$1:$G$4,4,FALSE)),"",(VLOOKUP(D226,'Data Input (ROP Use Only)'!$D$1:$G$4,4,FALSE)))</f>
        <v/>
      </c>
      <c r="N226" s="5" t="str" cm="1">
        <f t="array" ref="N226">IFERROR((_xlfn.IFS(M226-L226&lt;=0,0,M226-L226&lt;=0,0,M226-L226&gt;=2,2,M226-L226&lt;3,M226-L226)),"")</f>
        <v/>
      </c>
      <c r="O226" s="5">
        <f>SUM(Table19[[#This Row],[Base Wage per hour as of December 31st, 2024
 (before applying any grants/enhancements)]:[GOF (SWB) + Hourly Historical Funding (if applicable)]],Table19[[#This Row],[Wage Enhancement (WEG) Eligibility Rate per hour]])</f>
        <v>0</v>
      </c>
      <c r="P226" s="5" t="str" cm="1">
        <f t="array" ref="P226">IFERROR((_xlfn.IFS(C226="NON-RECE",0,C226="Director-Approved",0,F226-O226&lt;=0,0,F226-O226&lt;=0,0,F226-O226&gt;=3,3,F226-O226&lt;3,F226-O226)),"")</f>
        <v/>
      </c>
      <c r="Q226" s="4" cm="1">
        <f t="array" ref="Q226">_xlfn.IFS(O226=0,0,O226&gt;=0,O226+P226)</f>
        <v>0</v>
      </c>
      <c r="R226" s="5" t="str">
        <f t="shared" si="3"/>
        <v/>
      </c>
      <c r="S226" s="4" cm="1">
        <f t="array" ref="S226">_xlfn.IFS(Q226=0,0,Q226&gt;=0,Q226+R226)</f>
        <v>0</v>
      </c>
      <c r="T22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6" s="5">
        <f>MAX(Table19[[#This Row],[Staff Hourly Wage as of December 31st, 2024
 (inclusive of all grants/enhancements, do NOT include top-up)]],Table19[[#This Row],[Base Wage + PE + Historical + GOF + HA + WEG + Wage increase + Wage floor ]])</f>
        <v>0</v>
      </c>
      <c r="V226" s="4">
        <f>Table19[[#This Row],[Final 2025 Hourly Wage
(Higher of column H '[2024 wage'] and column S '[2025 wage'])]]*Table19[[#This Row],[Estimated program hours worked from Jan 1st to Dec 31st 2025]]</f>
        <v>0</v>
      </c>
      <c r="X226" s="35" t="str">
        <f>Table19[[#This Row],[Wage Enhancement (WEG) Eligibility Rate per hour]]</f>
        <v/>
      </c>
      <c r="Y226" s="42">
        <f>Table19[[#This Row],[Hourly Pay Equity (PE) (if applicable)]]+Table19[[#This Row],[GOF (SWB) + Hourly Historical Funding (if applicable)]]</f>
        <v>0</v>
      </c>
      <c r="Z226" s="36">
        <f>IFERROR(Table19[[#This Row],[2025 Wage Increase Rate]]+Table19[[#This Row],[2025 Wage Floor Rate]]+Table19[[#This Row],[Wage Stability]],0)</f>
        <v>0</v>
      </c>
    </row>
    <row r="227" spans="1:26" outlineLevel="1" x14ac:dyDescent="0.55000000000000004">
      <c r="A227" s="11"/>
      <c r="B227" s="12"/>
      <c r="C227" s="12"/>
      <c r="D227" s="11"/>
      <c r="E227" s="32" t="str">
        <f>IF(ISERROR(VLOOKUP(D227,'Data Input (ROP Use Only)'!$D$1:$E$4,2,FALSE)),"",(VLOOKUP(D227,'Data Input (ROP Use Only)'!$D$1:$E$4,2,FALSE)))</f>
        <v/>
      </c>
      <c r="F227" s="32" t="str">
        <f>IF(ISERROR(VLOOKUP(D227,'Data Input (ROP Use Only)'!$D$1:$F$4,3,FALSE)),"",(VLOOKUP(D227,'Data Input (ROP Use Only)'!$D$1:$F$4,3,FALSE)))</f>
        <v/>
      </c>
      <c r="G227" s="9"/>
      <c r="H227" s="9"/>
      <c r="I227" s="10"/>
      <c r="J227" s="10"/>
      <c r="K227" s="10"/>
      <c r="L227" s="13">
        <f>SUM(Table19[[#This Row],[Base Wage per hour as of December 31st, 2024
 (before applying any grants/enhancements)]:[GOF (SWB) + Hourly Historical Funding (if applicable)]])</f>
        <v>0</v>
      </c>
      <c r="M227" s="7" t="str">
        <f>IF(ISERROR(VLOOKUP(D227,'Data Input (ROP Use Only)'!$D$1:$G$4,4,FALSE)),"",(VLOOKUP(D227,'Data Input (ROP Use Only)'!$D$1:$G$4,4,FALSE)))</f>
        <v/>
      </c>
      <c r="N227" s="5" t="str" cm="1">
        <f t="array" ref="N227">IFERROR((_xlfn.IFS(M227-L227&lt;=0,0,M227-L227&lt;=0,0,M227-L227&gt;=2,2,M227-L227&lt;3,M227-L227)),"")</f>
        <v/>
      </c>
      <c r="O227" s="5">
        <f>SUM(Table19[[#This Row],[Base Wage per hour as of December 31st, 2024
 (before applying any grants/enhancements)]:[GOF (SWB) + Hourly Historical Funding (if applicable)]],Table19[[#This Row],[Wage Enhancement (WEG) Eligibility Rate per hour]])</f>
        <v>0</v>
      </c>
      <c r="P227" s="5" t="str" cm="1">
        <f t="array" ref="P227">IFERROR((_xlfn.IFS(C227="NON-RECE",0,C227="Director-Approved",0,F227-O227&lt;=0,0,F227-O227&lt;=0,0,F227-O227&gt;=3,3,F227-O227&lt;3,F227-O227)),"")</f>
        <v/>
      </c>
      <c r="Q227" s="4" cm="1">
        <f t="array" ref="Q227">_xlfn.IFS(O227=0,0,O227&gt;=0,O227+P227)</f>
        <v>0</v>
      </c>
      <c r="R227" s="5" t="str">
        <f t="shared" si="3"/>
        <v/>
      </c>
      <c r="S227" s="4" cm="1">
        <f t="array" ref="S227">_xlfn.IFS(Q227=0,0,Q227&gt;=0,Q227+R227)</f>
        <v>0</v>
      </c>
      <c r="T22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7" s="5">
        <f>MAX(Table19[[#This Row],[Staff Hourly Wage as of December 31st, 2024
 (inclusive of all grants/enhancements, do NOT include top-up)]],Table19[[#This Row],[Base Wage + PE + Historical + GOF + HA + WEG + Wage increase + Wage floor ]])</f>
        <v>0</v>
      </c>
      <c r="V227" s="4">
        <f>Table19[[#This Row],[Final 2025 Hourly Wage
(Higher of column H '[2024 wage'] and column S '[2025 wage'])]]*Table19[[#This Row],[Estimated program hours worked from Jan 1st to Dec 31st 2025]]</f>
        <v>0</v>
      </c>
      <c r="X227" s="35" t="str">
        <f>Table19[[#This Row],[Wage Enhancement (WEG) Eligibility Rate per hour]]</f>
        <v/>
      </c>
      <c r="Y227" s="42">
        <f>Table19[[#This Row],[Hourly Pay Equity (PE) (if applicable)]]+Table19[[#This Row],[GOF (SWB) + Hourly Historical Funding (if applicable)]]</f>
        <v>0</v>
      </c>
      <c r="Z227" s="36">
        <f>IFERROR(Table19[[#This Row],[2025 Wage Increase Rate]]+Table19[[#This Row],[2025 Wage Floor Rate]]+Table19[[#This Row],[Wage Stability]],0)</f>
        <v>0</v>
      </c>
    </row>
    <row r="228" spans="1:26" outlineLevel="1" x14ac:dyDescent="0.55000000000000004">
      <c r="A228" s="11"/>
      <c r="B228" s="12"/>
      <c r="C228" s="12"/>
      <c r="D228" s="11"/>
      <c r="E228" s="32" t="str">
        <f>IF(ISERROR(VLOOKUP(D228,'Data Input (ROP Use Only)'!$D$1:$E$4,2,FALSE)),"",(VLOOKUP(D228,'Data Input (ROP Use Only)'!$D$1:$E$4,2,FALSE)))</f>
        <v/>
      </c>
      <c r="F228" s="32" t="str">
        <f>IF(ISERROR(VLOOKUP(D228,'Data Input (ROP Use Only)'!$D$1:$F$4,3,FALSE)),"",(VLOOKUP(D228,'Data Input (ROP Use Only)'!$D$1:$F$4,3,FALSE)))</f>
        <v/>
      </c>
      <c r="G228" s="9"/>
      <c r="H228" s="9"/>
      <c r="I228" s="10"/>
      <c r="J228" s="10"/>
      <c r="K228" s="10"/>
      <c r="L228" s="13">
        <f>SUM(Table19[[#This Row],[Base Wage per hour as of December 31st, 2024
 (before applying any grants/enhancements)]:[GOF (SWB) + Hourly Historical Funding (if applicable)]])</f>
        <v>0</v>
      </c>
      <c r="M228" s="7" t="str">
        <f>IF(ISERROR(VLOOKUP(D228,'Data Input (ROP Use Only)'!$D$1:$G$4,4,FALSE)),"",(VLOOKUP(D228,'Data Input (ROP Use Only)'!$D$1:$G$4,4,FALSE)))</f>
        <v/>
      </c>
      <c r="N228" s="5" t="str" cm="1">
        <f t="array" ref="N228">IFERROR((_xlfn.IFS(M228-L228&lt;=0,0,M228-L228&lt;=0,0,M228-L228&gt;=2,2,M228-L228&lt;3,M228-L228)),"")</f>
        <v/>
      </c>
      <c r="O228" s="5">
        <f>SUM(Table19[[#This Row],[Base Wage per hour as of December 31st, 2024
 (before applying any grants/enhancements)]:[GOF (SWB) + Hourly Historical Funding (if applicable)]],Table19[[#This Row],[Wage Enhancement (WEG) Eligibility Rate per hour]])</f>
        <v>0</v>
      </c>
      <c r="P228" s="5" t="str" cm="1">
        <f t="array" ref="P228">IFERROR((_xlfn.IFS(C228="NON-RECE",0,C228="Director-Approved",0,F228-O228&lt;=0,0,F228-O228&lt;=0,0,F228-O228&gt;=3,3,F228-O228&lt;3,F228-O228)),"")</f>
        <v/>
      </c>
      <c r="Q228" s="4" cm="1">
        <f t="array" ref="Q228">_xlfn.IFS(O228=0,0,O228&gt;=0,O228+P228)</f>
        <v>0</v>
      </c>
      <c r="R228" s="5" t="str">
        <f t="shared" si="3"/>
        <v/>
      </c>
      <c r="S228" s="4" cm="1">
        <f t="array" ref="S228">_xlfn.IFS(Q228=0,0,Q228&gt;=0,Q228+R228)</f>
        <v>0</v>
      </c>
      <c r="T22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8" s="5">
        <f>MAX(Table19[[#This Row],[Staff Hourly Wage as of December 31st, 2024
 (inclusive of all grants/enhancements, do NOT include top-up)]],Table19[[#This Row],[Base Wage + PE + Historical + GOF + HA + WEG + Wage increase + Wage floor ]])</f>
        <v>0</v>
      </c>
      <c r="V228" s="4">
        <f>Table19[[#This Row],[Final 2025 Hourly Wage
(Higher of column H '[2024 wage'] and column S '[2025 wage'])]]*Table19[[#This Row],[Estimated program hours worked from Jan 1st to Dec 31st 2025]]</f>
        <v>0</v>
      </c>
      <c r="X228" s="35" t="str">
        <f>Table19[[#This Row],[Wage Enhancement (WEG) Eligibility Rate per hour]]</f>
        <v/>
      </c>
      <c r="Y228" s="42">
        <f>Table19[[#This Row],[Hourly Pay Equity (PE) (if applicable)]]+Table19[[#This Row],[GOF (SWB) + Hourly Historical Funding (if applicable)]]</f>
        <v>0</v>
      </c>
      <c r="Z228" s="36">
        <f>IFERROR(Table19[[#This Row],[2025 Wage Increase Rate]]+Table19[[#This Row],[2025 Wage Floor Rate]]+Table19[[#This Row],[Wage Stability]],0)</f>
        <v>0</v>
      </c>
    </row>
    <row r="229" spans="1:26" outlineLevel="1" x14ac:dyDescent="0.55000000000000004">
      <c r="A229" s="11"/>
      <c r="B229" s="12"/>
      <c r="C229" s="12"/>
      <c r="D229" s="11"/>
      <c r="E229" s="32" t="str">
        <f>IF(ISERROR(VLOOKUP(D229,'Data Input (ROP Use Only)'!$D$1:$E$4,2,FALSE)),"",(VLOOKUP(D229,'Data Input (ROP Use Only)'!$D$1:$E$4,2,FALSE)))</f>
        <v/>
      </c>
      <c r="F229" s="32" t="str">
        <f>IF(ISERROR(VLOOKUP(D229,'Data Input (ROP Use Only)'!$D$1:$F$4,3,FALSE)),"",(VLOOKUP(D229,'Data Input (ROP Use Only)'!$D$1:$F$4,3,FALSE)))</f>
        <v/>
      </c>
      <c r="G229" s="9"/>
      <c r="H229" s="9"/>
      <c r="I229" s="10"/>
      <c r="J229" s="10"/>
      <c r="K229" s="10"/>
      <c r="L229" s="13">
        <f>SUM(Table19[[#This Row],[Base Wage per hour as of December 31st, 2024
 (before applying any grants/enhancements)]:[GOF (SWB) + Hourly Historical Funding (if applicable)]])</f>
        <v>0</v>
      </c>
      <c r="M229" s="7" t="str">
        <f>IF(ISERROR(VLOOKUP(D229,'Data Input (ROP Use Only)'!$D$1:$G$4,4,FALSE)),"",(VLOOKUP(D229,'Data Input (ROP Use Only)'!$D$1:$G$4,4,FALSE)))</f>
        <v/>
      </c>
      <c r="N229" s="5" t="str" cm="1">
        <f t="array" ref="N229">IFERROR((_xlfn.IFS(M229-L229&lt;=0,0,M229-L229&lt;=0,0,M229-L229&gt;=2,2,M229-L229&lt;3,M229-L229)),"")</f>
        <v/>
      </c>
      <c r="O229" s="5">
        <f>SUM(Table19[[#This Row],[Base Wage per hour as of December 31st, 2024
 (before applying any grants/enhancements)]:[GOF (SWB) + Hourly Historical Funding (if applicable)]],Table19[[#This Row],[Wage Enhancement (WEG) Eligibility Rate per hour]])</f>
        <v>0</v>
      </c>
      <c r="P229" s="5" t="str" cm="1">
        <f t="array" ref="P229">IFERROR((_xlfn.IFS(C229="NON-RECE",0,C229="Director-Approved",0,F229-O229&lt;=0,0,F229-O229&lt;=0,0,F229-O229&gt;=3,3,F229-O229&lt;3,F229-O229)),"")</f>
        <v/>
      </c>
      <c r="Q229" s="4" cm="1">
        <f t="array" ref="Q229">_xlfn.IFS(O229=0,0,O229&gt;=0,O229+P229)</f>
        <v>0</v>
      </c>
      <c r="R229" s="5" t="str">
        <f t="shared" si="3"/>
        <v/>
      </c>
      <c r="S229" s="4" cm="1">
        <f t="array" ref="S229">_xlfn.IFS(Q229=0,0,Q229&gt;=0,Q229+R229)</f>
        <v>0</v>
      </c>
      <c r="T22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29" s="5">
        <f>MAX(Table19[[#This Row],[Staff Hourly Wage as of December 31st, 2024
 (inclusive of all grants/enhancements, do NOT include top-up)]],Table19[[#This Row],[Base Wage + PE + Historical + GOF + HA + WEG + Wage increase + Wage floor ]])</f>
        <v>0</v>
      </c>
      <c r="V229" s="4">
        <f>Table19[[#This Row],[Final 2025 Hourly Wage
(Higher of column H '[2024 wage'] and column S '[2025 wage'])]]*Table19[[#This Row],[Estimated program hours worked from Jan 1st to Dec 31st 2025]]</f>
        <v>0</v>
      </c>
      <c r="X229" s="35" t="str">
        <f>Table19[[#This Row],[Wage Enhancement (WEG) Eligibility Rate per hour]]</f>
        <v/>
      </c>
      <c r="Y229" s="42">
        <f>Table19[[#This Row],[Hourly Pay Equity (PE) (if applicable)]]+Table19[[#This Row],[GOF (SWB) + Hourly Historical Funding (if applicable)]]</f>
        <v>0</v>
      </c>
      <c r="Z229" s="36">
        <f>IFERROR(Table19[[#This Row],[2025 Wage Increase Rate]]+Table19[[#This Row],[2025 Wage Floor Rate]]+Table19[[#This Row],[Wage Stability]],0)</f>
        <v>0</v>
      </c>
    </row>
    <row r="230" spans="1:26" outlineLevel="1" x14ac:dyDescent="0.55000000000000004">
      <c r="A230" s="11"/>
      <c r="B230" s="12"/>
      <c r="C230" s="12"/>
      <c r="D230" s="11"/>
      <c r="E230" s="32" t="str">
        <f>IF(ISERROR(VLOOKUP(D230,'Data Input (ROP Use Only)'!$D$1:$E$4,2,FALSE)),"",(VLOOKUP(D230,'Data Input (ROP Use Only)'!$D$1:$E$4,2,FALSE)))</f>
        <v/>
      </c>
      <c r="F230" s="32" t="str">
        <f>IF(ISERROR(VLOOKUP(D230,'Data Input (ROP Use Only)'!$D$1:$F$4,3,FALSE)),"",(VLOOKUP(D230,'Data Input (ROP Use Only)'!$D$1:$F$4,3,FALSE)))</f>
        <v/>
      </c>
      <c r="G230" s="9"/>
      <c r="H230" s="9"/>
      <c r="I230" s="10"/>
      <c r="J230" s="10"/>
      <c r="K230" s="10"/>
      <c r="L230" s="13">
        <f>SUM(Table19[[#This Row],[Base Wage per hour as of December 31st, 2024
 (before applying any grants/enhancements)]:[GOF (SWB) + Hourly Historical Funding (if applicable)]])</f>
        <v>0</v>
      </c>
      <c r="M230" s="7" t="str">
        <f>IF(ISERROR(VLOOKUP(D230,'Data Input (ROP Use Only)'!$D$1:$G$4,4,FALSE)),"",(VLOOKUP(D230,'Data Input (ROP Use Only)'!$D$1:$G$4,4,FALSE)))</f>
        <v/>
      </c>
      <c r="N230" s="5" t="str" cm="1">
        <f t="array" ref="N230">IFERROR((_xlfn.IFS(M230-L230&lt;=0,0,M230-L230&lt;=0,0,M230-L230&gt;=2,2,M230-L230&lt;3,M230-L230)),"")</f>
        <v/>
      </c>
      <c r="O230" s="5">
        <f>SUM(Table19[[#This Row],[Base Wage per hour as of December 31st, 2024
 (before applying any grants/enhancements)]:[GOF (SWB) + Hourly Historical Funding (if applicable)]],Table19[[#This Row],[Wage Enhancement (WEG) Eligibility Rate per hour]])</f>
        <v>0</v>
      </c>
      <c r="P230" s="5" t="str" cm="1">
        <f t="array" ref="P230">IFERROR((_xlfn.IFS(C230="NON-RECE",0,C230="Director-Approved",0,F230-O230&lt;=0,0,F230-O230&lt;=0,0,F230-O230&gt;=3,3,F230-O230&lt;3,F230-O230)),"")</f>
        <v/>
      </c>
      <c r="Q230" s="4" cm="1">
        <f t="array" ref="Q230">_xlfn.IFS(O230=0,0,O230&gt;=0,O230+P230)</f>
        <v>0</v>
      </c>
      <c r="R230" s="5" t="str">
        <f t="shared" si="3"/>
        <v/>
      </c>
      <c r="S230" s="4" cm="1">
        <f t="array" ref="S230">_xlfn.IFS(Q230=0,0,Q230&gt;=0,Q230+R230)</f>
        <v>0</v>
      </c>
      <c r="T23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0" s="5">
        <f>MAX(Table19[[#This Row],[Staff Hourly Wage as of December 31st, 2024
 (inclusive of all grants/enhancements, do NOT include top-up)]],Table19[[#This Row],[Base Wage + PE + Historical + GOF + HA + WEG + Wage increase + Wage floor ]])</f>
        <v>0</v>
      </c>
      <c r="V230" s="4">
        <f>Table19[[#This Row],[Final 2025 Hourly Wage
(Higher of column H '[2024 wage'] and column S '[2025 wage'])]]*Table19[[#This Row],[Estimated program hours worked from Jan 1st to Dec 31st 2025]]</f>
        <v>0</v>
      </c>
      <c r="X230" s="35" t="str">
        <f>Table19[[#This Row],[Wage Enhancement (WEG) Eligibility Rate per hour]]</f>
        <v/>
      </c>
      <c r="Y230" s="42">
        <f>Table19[[#This Row],[Hourly Pay Equity (PE) (if applicable)]]+Table19[[#This Row],[GOF (SWB) + Hourly Historical Funding (if applicable)]]</f>
        <v>0</v>
      </c>
      <c r="Z230" s="36">
        <f>IFERROR(Table19[[#This Row],[2025 Wage Increase Rate]]+Table19[[#This Row],[2025 Wage Floor Rate]]+Table19[[#This Row],[Wage Stability]],0)</f>
        <v>0</v>
      </c>
    </row>
    <row r="231" spans="1:26" outlineLevel="1" x14ac:dyDescent="0.55000000000000004">
      <c r="A231" s="11"/>
      <c r="B231" s="12"/>
      <c r="C231" s="12"/>
      <c r="D231" s="11"/>
      <c r="E231" s="32" t="str">
        <f>IF(ISERROR(VLOOKUP(D231,'Data Input (ROP Use Only)'!$D$1:$E$4,2,FALSE)),"",(VLOOKUP(D231,'Data Input (ROP Use Only)'!$D$1:$E$4,2,FALSE)))</f>
        <v/>
      </c>
      <c r="F231" s="32" t="str">
        <f>IF(ISERROR(VLOOKUP(D231,'Data Input (ROP Use Only)'!$D$1:$F$4,3,FALSE)),"",(VLOOKUP(D231,'Data Input (ROP Use Only)'!$D$1:$F$4,3,FALSE)))</f>
        <v/>
      </c>
      <c r="G231" s="9"/>
      <c r="H231" s="9"/>
      <c r="I231" s="10"/>
      <c r="J231" s="10"/>
      <c r="K231" s="10"/>
      <c r="L231" s="13">
        <f>SUM(Table19[[#This Row],[Base Wage per hour as of December 31st, 2024
 (before applying any grants/enhancements)]:[GOF (SWB) + Hourly Historical Funding (if applicable)]])</f>
        <v>0</v>
      </c>
      <c r="M231" s="7" t="str">
        <f>IF(ISERROR(VLOOKUP(D231,'Data Input (ROP Use Only)'!$D$1:$G$4,4,FALSE)),"",(VLOOKUP(D231,'Data Input (ROP Use Only)'!$D$1:$G$4,4,FALSE)))</f>
        <v/>
      </c>
      <c r="N231" s="5" t="str" cm="1">
        <f t="array" ref="N231">IFERROR((_xlfn.IFS(M231-L231&lt;=0,0,M231-L231&lt;=0,0,M231-L231&gt;=2,2,M231-L231&lt;3,M231-L231)),"")</f>
        <v/>
      </c>
      <c r="O231" s="5">
        <f>SUM(Table19[[#This Row],[Base Wage per hour as of December 31st, 2024
 (before applying any grants/enhancements)]:[GOF (SWB) + Hourly Historical Funding (if applicable)]],Table19[[#This Row],[Wage Enhancement (WEG) Eligibility Rate per hour]])</f>
        <v>0</v>
      </c>
      <c r="P231" s="5" t="str" cm="1">
        <f t="array" ref="P231">IFERROR((_xlfn.IFS(C231="NON-RECE",0,C231="Director-Approved",0,F231-O231&lt;=0,0,F231-O231&lt;=0,0,F231-O231&gt;=3,3,F231-O231&lt;3,F231-O231)),"")</f>
        <v/>
      </c>
      <c r="Q231" s="4" cm="1">
        <f t="array" ref="Q231">_xlfn.IFS(O231=0,0,O231&gt;=0,O231+P231)</f>
        <v>0</v>
      </c>
      <c r="R231" s="5" t="str">
        <f t="shared" si="3"/>
        <v/>
      </c>
      <c r="S231" s="4" cm="1">
        <f t="array" ref="S231">_xlfn.IFS(Q231=0,0,Q231&gt;=0,Q231+R231)</f>
        <v>0</v>
      </c>
      <c r="T23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1" s="5">
        <f>MAX(Table19[[#This Row],[Staff Hourly Wage as of December 31st, 2024
 (inclusive of all grants/enhancements, do NOT include top-up)]],Table19[[#This Row],[Base Wage + PE + Historical + GOF + HA + WEG + Wage increase + Wage floor ]])</f>
        <v>0</v>
      </c>
      <c r="V231" s="4">
        <f>Table19[[#This Row],[Final 2025 Hourly Wage
(Higher of column H '[2024 wage'] and column S '[2025 wage'])]]*Table19[[#This Row],[Estimated program hours worked from Jan 1st to Dec 31st 2025]]</f>
        <v>0</v>
      </c>
      <c r="X231" s="35" t="str">
        <f>Table19[[#This Row],[Wage Enhancement (WEG) Eligibility Rate per hour]]</f>
        <v/>
      </c>
      <c r="Y231" s="42">
        <f>Table19[[#This Row],[Hourly Pay Equity (PE) (if applicable)]]+Table19[[#This Row],[GOF (SWB) + Hourly Historical Funding (if applicable)]]</f>
        <v>0</v>
      </c>
      <c r="Z231" s="36">
        <f>IFERROR(Table19[[#This Row],[2025 Wage Increase Rate]]+Table19[[#This Row],[2025 Wage Floor Rate]]+Table19[[#This Row],[Wage Stability]],0)</f>
        <v>0</v>
      </c>
    </row>
    <row r="232" spans="1:26" outlineLevel="1" x14ac:dyDescent="0.55000000000000004">
      <c r="A232" s="11"/>
      <c r="B232" s="12"/>
      <c r="C232" s="12"/>
      <c r="D232" s="11"/>
      <c r="E232" s="32" t="str">
        <f>IF(ISERROR(VLOOKUP(D232,'Data Input (ROP Use Only)'!$D$1:$E$4,2,FALSE)),"",(VLOOKUP(D232,'Data Input (ROP Use Only)'!$D$1:$E$4,2,FALSE)))</f>
        <v/>
      </c>
      <c r="F232" s="32" t="str">
        <f>IF(ISERROR(VLOOKUP(D232,'Data Input (ROP Use Only)'!$D$1:$F$4,3,FALSE)),"",(VLOOKUP(D232,'Data Input (ROP Use Only)'!$D$1:$F$4,3,FALSE)))</f>
        <v/>
      </c>
      <c r="G232" s="9"/>
      <c r="H232" s="9"/>
      <c r="I232" s="10"/>
      <c r="J232" s="10"/>
      <c r="K232" s="10"/>
      <c r="L232" s="13">
        <f>SUM(Table19[[#This Row],[Base Wage per hour as of December 31st, 2024
 (before applying any grants/enhancements)]:[GOF (SWB) + Hourly Historical Funding (if applicable)]])</f>
        <v>0</v>
      </c>
      <c r="M232" s="7" t="str">
        <f>IF(ISERROR(VLOOKUP(D232,'Data Input (ROP Use Only)'!$D$1:$G$4,4,FALSE)),"",(VLOOKUP(D232,'Data Input (ROP Use Only)'!$D$1:$G$4,4,FALSE)))</f>
        <v/>
      </c>
      <c r="N232" s="5" t="str" cm="1">
        <f t="array" ref="N232">IFERROR((_xlfn.IFS(M232-L232&lt;=0,0,M232-L232&lt;=0,0,M232-L232&gt;=2,2,M232-L232&lt;3,M232-L232)),"")</f>
        <v/>
      </c>
      <c r="O232" s="5">
        <f>SUM(Table19[[#This Row],[Base Wage per hour as of December 31st, 2024
 (before applying any grants/enhancements)]:[GOF (SWB) + Hourly Historical Funding (if applicable)]],Table19[[#This Row],[Wage Enhancement (WEG) Eligibility Rate per hour]])</f>
        <v>0</v>
      </c>
      <c r="P232" s="5" t="str" cm="1">
        <f t="array" ref="P232">IFERROR((_xlfn.IFS(C232="NON-RECE",0,C232="Director-Approved",0,F232-O232&lt;=0,0,F232-O232&lt;=0,0,F232-O232&gt;=3,3,F232-O232&lt;3,F232-O232)),"")</f>
        <v/>
      </c>
      <c r="Q232" s="4" cm="1">
        <f t="array" ref="Q232">_xlfn.IFS(O232=0,0,O232&gt;=0,O232+P232)</f>
        <v>0</v>
      </c>
      <c r="R232" s="5" t="str">
        <f t="shared" si="3"/>
        <v/>
      </c>
      <c r="S232" s="4" cm="1">
        <f t="array" ref="S232">_xlfn.IFS(Q232=0,0,Q232&gt;=0,Q232+R232)</f>
        <v>0</v>
      </c>
      <c r="T23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2" s="5">
        <f>MAX(Table19[[#This Row],[Staff Hourly Wage as of December 31st, 2024
 (inclusive of all grants/enhancements, do NOT include top-up)]],Table19[[#This Row],[Base Wage + PE + Historical + GOF + HA + WEG + Wage increase + Wage floor ]])</f>
        <v>0</v>
      </c>
      <c r="V232" s="4">
        <f>Table19[[#This Row],[Final 2025 Hourly Wage
(Higher of column H '[2024 wage'] and column S '[2025 wage'])]]*Table19[[#This Row],[Estimated program hours worked from Jan 1st to Dec 31st 2025]]</f>
        <v>0</v>
      </c>
      <c r="X232" s="35" t="str">
        <f>Table19[[#This Row],[Wage Enhancement (WEG) Eligibility Rate per hour]]</f>
        <v/>
      </c>
      <c r="Y232" s="42">
        <f>Table19[[#This Row],[Hourly Pay Equity (PE) (if applicable)]]+Table19[[#This Row],[GOF (SWB) + Hourly Historical Funding (if applicable)]]</f>
        <v>0</v>
      </c>
      <c r="Z232" s="36">
        <f>IFERROR(Table19[[#This Row],[2025 Wage Increase Rate]]+Table19[[#This Row],[2025 Wage Floor Rate]]+Table19[[#This Row],[Wage Stability]],0)</f>
        <v>0</v>
      </c>
    </row>
    <row r="233" spans="1:26" outlineLevel="1" x14ac:dyDescent="0.55000000000000004">
      <c r="A233" s="11"/>
      <c r="B233" s="12"/>
      <c r="C233" s="12"/>
      <c r="D233" s="11"/>
      <c r="E233" s="32" t="str">
        <f>IF(ISERROR(VLOOKUP(D233,'Data Input (ROP Use Only)'!$D$1:$E$4,2,FALSE)),"",(VLOOKUP(D233,'Data Input (ROP Use Only)'!$D$1:$E$4,2,FALSE)))</f>
        <v/>
      </c>
      <c r="F233" s="32" t="str">
        <f>IF(ISERROR(VLOOKUP(D233,'Data Input (ROP Use Only)'!$D$1:$F$4,3,FALSE)),"",(VLOOKUP(D233,'Data Input (ROP Use Only)'!$D$1:$F$4,3,FALSE)))</f>
        <v/>
      </c>
      <c r="G233" s="9"/>
      <c r="H233" s="9"/>
      <c r="I233" s="10"/>
      <c r="J233" s="10"/>
      <c r="K233" s="10"/>
      <c r="L233" s="13">
        <f>SUM(Table19[[#This Row],[Base Wage per hour as of December 31st, 2024
 (before applying any grants/enhancements)]:[GOF (SWB) + Hourly Historical Funding (if applicable)]])</f>
        <v>0</v>
      </c>
      <c r="M233" s="7" t="str">
        <f>IF(ISERROR(VLOOKUP(D233,'Data Input (ROP Use Only)'!$D$1:$G$4,4,FALSE)),"",(VLOOKUP(D233,'Data Input (ROP Use Only)'!$D$1:$G$4,4,FALSE)))</f>
        <v/>
      </c>
      <c r="N233" s="5" t="str" cm="1">
        <f t="array" ref="N233">IFERROR((_xlfn.IFS(M233-L233&lt;=0,0,M233-L233&lt;=0,0,M233-L233&gt;=2,2,M233-L233&lt;3,M233-L233)),"")</f>
        <v/>
      </c>
      <c r="O233" s="5">
        <f>SUM(Table19[[#This Row],[Base Wage per hour as of December 31st, 2024
 (before applying any grants/enhancements)]:[GOF (SWB) + Hourly Historical Funding (if applicable)]],Table19[[#This Row],[Wage Enhancement (WEG) Eligibility Rate per hour]])</f>
        <v>0</v>
      </c>
      <c r="P233" s="5" t="str" cm="1">
        <f t="array" ref="P233">IFERROR((_xlfn.IFS(C233="NON-RECE",0,C233="Director-Approved",0,F233-O233&lt;=0,0,F233-O233&lt;=0,0,F233-O233&gt;=3,3,F233-O233&lt;3,F233-O233)),"")</f>
        <v/>
      </c>
      <c r="Q233" s="4" cm="1">
        <f t="array" ref="Q233">_xlfn.IFS(O233=0,0,O233&gt;=0,O233+P233)</f>
        <v>0</v>
      </c>
      <c r="R233" s="5" t="str">
        <f t="shared" si="3"/>
        <v/>
      </c>
      <c r="S233" s="4" cm="1">
        <f t="array" ref="S233">_xlfn.IFS(Q233=0,0,Q233&gt;=0,Q233+R233)</f>
        <v>0</v>
      </c>
      <c r="T23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3" s="5">
        <f>MAX(Table19[[#This Row],[Staff Hourly Wage as of December 31st, 2024
 (inclusive of all grants/enhancements, do NOT include top-up)]],Table19[[#This Row],[Base Wage + PE + Historical + GOF + HA + WEG + Wage increase + Wage floor ]])</f>
        <v>0</v>
      </c>
      <c r="V233" s="4">
        <f>Table19[[#This Row],[Final 2025 Hourly Wage
(Higher of column H '[2024 wage'] and column S '[2025 wage'])]]*Table19[[#This Row],[Estimated program hours worked from Jan 1st to Dec 31st 2025]]</f>
        <v>0</v>
      </c>
      <c r="X233" s="35" t="str">
        <f>Table19[[#This Row],[Wage Enhancement (WEG) Eligibility Rate per hour]]</f>
        <v/>
      </c>
      <c r="Y233" s="42">
        <f>Table19[[#This Row],[Hourly Pay Equity (PE) (if applicable)]]+Table19[[#This Row],[GOF (SWB) + Hourly Historical Funding (if applicable)]]</f>
        <v>0</v>
      </c>
      <c r="Z233" s="36">
        <f>IFERROR(Table19[[#This Row],[2025 Wage Increase Rate]]+Table19[[#This Row],[2025 Wage Floor Rate]]+Table19[[#This Row],[Wage Stability]],0)</f>
        <v>0</v>
      </c>
    </row>
    <row r="234" spans="1:26" outlineLevel="1" x14ac:dyDescent="0.55000000000000004">
      <c r="A234" s="11"/>
      <c r="B234" s="12"/>
      <c r="C234" s="12"/>
      <c r="D234" s="11"/>
      <c r="E234" s="32" t="str">
        <f>IF(ISERROR(VLOOKUP(D234,'Data Input (ROP Use Only)'!$D$1:$E$4,2,FALSE)),"",(VLOOKUP(D234,'Data Input (ROP Use Only)'!$D$1:$E$4,2,FALSE)))</f>
        <v/>
      </c>
      <c r="F234" s="32" t="str">
        <f>IF(ISERROR(VLOOKUP(D234,'Data Input (ROP Use Only)'!$D$1:$F$4,3,FALSE)),"",(VLOOKUP(D234,'Data Input (ROP Use Only)'!$D$1:$F$4,3,FALSE)))</f>
        <v/>
      </c>
      <c r="G234" s="9"/>
      <c r="H234" s="9"/>
      <c r="I234" s="10"/>
      <c r="J234" s="10"/>
      <c r="K234" s="10"/>
      <c r="L234" s="13">
        <f>SUM(Table19[[#This Row],[Base Wage per hour as of December 31st, 2024
 (before applying any grants/enhancements)]:[GOF (SWB) + Hourly Historical Funding (if applicable)]])</f>
        <v>0</v>
      </c>
      <c r="M234" s="7" t="str">
        <f>IF(ISERROR(VLOOKUP(D234,'Data Input (ROP Use Only)'!$D$1:$G$4,4,FALSE)),"",(VLOOKUP(D234,'Data Input (ROP Use Only)'!$D$1:$G$4,4,FALSE)))</f>
        <v/>
      </c>
      <c r="N234" s="5" t="str" cm="1">
        <f t="array" ref="N234">IFERROR((_xlfn.IFS(M234-L234&lt;=0,0,M234-L234&lt;=0,0,M234-L234&gt;=2,2,M234-L234&lt;3,M234-L234)),"")</f>
        <v/>
      </c>
      <c r="O234" s="5">
        <f>SUM(Table19[[#This Row],[Base Wage per hour as of December 31st, 2024
 (before applying any grants/enhancements)]:[GOF (SWB) + Hourly Historical Funding (if applicable)]],Table19[[#This Row],[Wage Enhancement (WEG) Eligibility Rate per hour]])</f>
        <v>0</v>
      </c>
      <c r="P234" s="5" t="str" cm="1">
        <f t="array" ref="P234">IFERROR((_xlfn.IFS(C234="NON-RECE",0,C234="Director-Approved",0,F234-O234&lt;=0,0,F234-O234&lt;=0,0,F234-O234&gt;=3,3,F234-O234&lt;3,F234-O234)),"")</f>
        <v/>
      </c>
      <c r="Q234" s="4" cm="1">
        <f t="array" ref="Q234">_xlfn.IFS(O234=0,0,O234&gt;=0,O234+P234)</f>
        <v>0</v>
      </c>
      <c r="R234" s="5" t="str">
        <f t="shared" si="3"/>
        <v/>
      </c>
      <c r="S234" s="4" cm="1">
        <f t="array" ref="S234">_xlfn.IFS(Q234=0,0,Q234&gt;=0,Q234+R234)</f>
        <v>0</v>
      </c>
      <c r="T23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4" s="5">
        <f>MAX(Table19[[#This Row],[Staff Hourly Wage as of December 31st, 2024
 (inclusive of all grants/enhancements, do NOT include top-up)]],Table19[[#This Row],[Base Wage + PE + Historical + GOF + HA + WEG + Wage increase + Wage floor ]])</f>
        <v>0</v>
      </c>
      <c r="V234" s="4">
        <f>Table19[[#This Row],[Final 2025 Hourly Wage
(Higher of column H '[2024 wage'] and column S '[2025 wage'])]]*Table19[[#This Row],[Estimated program hours worked from Jan 1st to Dec 31st 2025]]</f>
        <v>0</v>
      </c>
      <c r="X234" s="35" t="str">
        <f>Table19[[#This Row],[Wage Enhancement (WEG) Eligibility Rate per hour]]</f>
        <v/>
      </c>
      <c r="Y234" s="42">
        <f>Table19[[#This Row],[Hourly Pay Equity (PE) (if applicable)]]+Table19[[#This Row],[GOF (SWB) + Hourly Historical Funding (if applicable)]]</f>
        <v>0</v>
      </c>
      <c r="Z234" s="36">
        <f>IFERROR(Table19[[#This Row],[2025 Wage Increase Rate]]+Table19[[#This Row],[2025 Wage Floor Rate]]+Table19[[#This Row],[Wage Stability]],0)</f>
        <v>0</v>
      </c>
    </row>
    <row r="235" spans="1:26" outlineLevel="1" x14ac:dyDescent="0.55000000000000004">
      <c r="A235" s="11"/>
      <c r="B235" s="12"/>
      <c r="C235" s="12"/>
      <c r="D235" s="11"/>
      <c r="E235" s="32" t="str">
        <f>IF(ISERROR(VLOOKUP(D235,'Data Input (ROP Use Only)'!$D$1:$E$4,2,FALSE)),"",(VLOOKUP(D235,'Data Input (ROP Use Only)'!$D$1:$E$4,2,FALSE)))</f>
        <v/>
      </c>
      <c r="F235" s="32" t="str">
        <f>IF(ISERROR(VLOOKUP(D235,'Data Input (ROP Use Only)'!$D$1:$F$4,3,FALSE)),"",(VLOOKUP(D235,'Data Input (ROP Use Only)'!$D$1:$F$4,3,FALSE)))</f>
        <v/>
      </c>
      <c r="G235" s="9"/>
      <c r="H235" s="9"/>
      <c r="I235" s="10"/>
      <c r="J235" s="10"/>
      <c r="K235" s="10"/>
      <c r="L235" s="13">
        <f>SUM(Table19[[#This Row],[Base Wage per hour as of December 31st, 2024
 (before applying any grants/enhancements)]:[GOF (SWB) + Hourly Historical Funding (if applicable)]])</f>
        <v>0</v>
      </c>
      <c r="M235" s="7" t="str">
        <f>IF(ISERROR(VLOOKUP(D235,'Data Input (ROP Use Only)'!$D$1:$G$4,4,FALSE)),"",(VLOOKUP(D235,'Data Input (ROP Use Only)'!$D$1:$G$4,4,FALSE)))</f>
        <v/>
      </c>
      <c r="N235" s="5" t="str" cm="1">
        <f t="array" ref="N235">IFERROR((_xlfn.IFS(M235-L235&lt;=0,0,M235-L235&lt;=0,0,M235-L235&gt;=2,2,M235-L235&lt;3,M235-L235)),"")</f>
        <v/>
      </c>
      <c r="O235" s="5">
        <f>SUM(Table19[[#This Row],[Base Wage per hour as of December 31st, 2024
 (before applying any grants/enhancements)]:[GOF (SWB) + Hourly Historical Funding (if applicable)]],Table19[[#This Row],[Wage Enhancement (WEG) Eligibility Rate per hour]])</f>
        <v>0</v>
      </c>
      <c r="P235" s="5" t="str" cm="1">
        <f t="array" ref="P235">IFERROR((_xlfn.IFS(C235="NON-RECE",0,C235="Director-Approved",0,F235-O235&lt;=0,0,F235-O235&lt;=0,0,F235-O235&gt;=3,3,F235-O235&lt;3,F235-O235)),"")</f>
        <v/>
      </c>
      <c r="Q235" s="4" cm="1">
        <f t="array" ref="Q235">_xlfn.IFS(O235=0,0,O235&gt;=0,O235+P235)</f>
        <v>0</v>
      </c>
      <c r="R235" s="5" t="str">
        <f t="shared" si="3"/>
        <v/>
      </c>
      <c r="S235" s="4" cm="1">
        <f t="array" ref="S235">_xlfn.IFS(Q235=0,0,Q235&gt;=0,Q235+R235)</f>
        <v>0</v>
      </c>
      <c r="T23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5" s="5">
        <f>MAX(Table19[[#This Row],[Staff Hourly Wage as of December 31st, 2024
 (inclusive of all grants/enhancements, do NOT include top-up)]],Table19[[#This Row],[Base Wage + PE + Historical + GOF + HA + WEG + Wage increase + Wage floor ]])</f>
        <v>0</v>
      </c>
      <c r="V235" s="4">
        <f>Table19[[#This Row],[Final 2025 Hourly Wage
(Higher of column H '[2024 wage'] and column S '[2025 wage'])]]*Table19[[#This Row],[Estimated program hours worked from Jan 1st to Dec 31st 2025]]</f>
        <v>0</v>
      </c>
      <c r="X235" s="35" t="str">
        <f>Table19[[#This Row],[Wage Enhancement (WEG) Eligibility Rate per hour]]</f>
        <v/>
      </c>
      <c r="Y235" s="42">
        <f>Table19[[#This Row],[Hourly Pay Equity (PE) (if applicable)]]+Table19[[#This Row],[GOF (SWB) + Hourly Historical Funding (if applicable)]]</f>
        <v>0</v>
      </c>
      <c r="Z235" s="36">
        <f>IFERROR(Table19[[#This Row],[2025 Wage Increase Rate]]+Table19[[#This Row],[2025 Wage Floor Rate]]+Table19[[#This Row],[Wage Stability]],0)</f>
        <v>0</v>
      </c>
    </row>
    <row r="236" spans="1:26" outlineLevel="1" x14ac:dyDescent="0.55000000000000004">
      <c r="A236" s="11"/>
      <c r="B236" s="12"/>
      <c r="C236" s="12"/>
      <c r="D236" s="11"/>
      <c r="E236" s="32" t="str">
        <f>IF(ISERROR(VLOOKUP(D236,'Data Input (ROP Use Only)'!$D$1:$E$4,2,FALSE)),"",(VLOOKUP(D236,'Data Input (ROP Use Only)'!$D$1:$E$4,2,FALSE)))</f>
        <v/>
      </c>
      <c r="F236" s="32" t="str">
        <f>IF(ISERROR(VLOOKUP(D236,'Data Input (ROP Use Only)'!$D$1:$F$4,3,FALSE)),"",(VLOOKUP(D236,'Data Input (ROP Use Only)'!$D$1:$F$4,3,FALSE)))</f>
        <v/>
      </c>
      <c r="G236" s="9"/>
      <c r="H236" s="9"/>
      <c r="I236" s="10"/>
      <c r="J236" s="10"/>
      <c r="K236" s="10"/>
      <c r="L236" s="13">
        <f>SUM(Table19[[#This Row],[Base Wage per hour as of December 31st, 2024
 (before applying any grants/enhancements)]:[GOF (SWB) + Hourly Historical Funding (if applicable)]])</f>
        <v>0</v>
      </c>
      <c r="M236" s="7" t="str">
        <f>IF(ISERROR(VLOOKUP(D236,'Data Input (ROP Use Only)'!$D$1:$G$4,4,FALSE)),"",(VLOOKUP(D236,'Data Input (ROP Use Only)'!$D$1:$G$4,4,FALSE)))</f>
        <v/>
      </c>
      <c r="N236" s="5" t="str" cm="1">
        <f t="array" ref="N236">IFERROR((_xlfn.IFS(M236-L236&lt;=0,0,M236-L236&lt;=0,0,M236-L236&gt;=2,2,M236-L236&lt;3,M236-L236)),"")</f>
        <v/>
      </c>
      <c r="O236" s="5">
        <f>SUM(Table19[[#This Row],[Base Wage per hour as of December 31st, 2024
 (before applying any grants/enhancements)]:[GOF (SWB) + Hourly Historical Funding (if applicable)]],Table19[[#This Row],[Wage Enhancement (WEG) Eligibility Rate per hour]])</f>
        <v>0</v>
      </c>
      <c r="P236" s="5" t="str" cm="1">
        <f t="array" ref="P236">IFERROR((_xlfn.IFS(C236="NON-RECE",0,C236="Director-Approved",0,F236-O236&lt;=0,0,F236-O236&lt;=0,0,F236-O236&gt;=3,3,F236-O236&lt;3,F236-O236)),"")</f>
        <v/>
      </c>
      <c r="Q236" s="4" cm="1">
        <f t="array" ref="Q236">_xlfn.IFS(O236=0,0,O236&gt;=0,O236+P236)</f>
        <v>0</v>
      </c>
      <c r="R236" s="5" t="str">
        <f t="shared" si="3"/>
        <v/>
      </c>
      <c r="S236" s="4" cm="1">
        <f t="array" ref="S236">_xlfn.IFS(Q236=0,0,Q236&gt;=0,Q236+R236)</f>
        <v>0</v>
      </c>
      <c r="T23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6" s="5">
        <f>MAX(Table19[[#This Row],[Staff Hourly Wage as of December 31st, 2024
 (inclusive of all grants/enhancements, do NOT include top-up)]],Table19[[#This Row],[Base Wage + PE + Historical + GOF + HA + WEG + Wage increase + Wage floor ]])</f>
        <v>0</v>
      </c>
      <c r="V236" s="4">
        <f>Table19[[#This Row],[Final 2025 Hourly Wage
(Higher of column H '[2024 wage'] and column S '[2025 wage'])]]*Table19[[#This Row],[Estimated program hours worked from Jan 1st to Dec 31st 2025]]</f>
        <v>0</v>
      </c>
      <c r="X236" s="35" t="str">
        <f>Table19[[#This Row],[Wage Enhancement (WEG) Eligibility Rate per hour]]</f>
        <v/>
      </c>
      <c r="Y236" s="42">
        <f>Table19[[#This Row],[Hourly Pay Equity (PE) (if applicable)]]+Table19[[#This Row],[GOF (SWB) + Hourly Historical Funding (if applicable)]]</f>
        <v>0</v>
      </c>
      <c r="Z236" s="36">
        <f>IFERROR(Table19[[#This Row],[2025 Wage Increase Rate]]+Table19[[#This Row],[2025 Wage Floor Rate]]+Table19[[#This Row],[Wage Stability]],0)</f>
        <v>0</v>
      </c>
    </row>
    <row r="237" spans="1:26" outlineLevel="1" x14ac:dyDescent="0.55000000000000004">
      <c r="A237" s="11"/>
      <c r="B237" s="12"/>
      <c r="C237" s="12"/>
      <c r="D237" s="11"/>
      <c r="E237" s="32" t="str">
        <f>IF(ISERROR(VLOOKUP(D237,'Data Input (ROP Use Only)'!$D$1:$E$4,2,FALSE)),"",(VLOOKUP(D237,'Data Input (ROP Use Only)'!$D$1:$E$4,2,FALSE)))</f>
        <v/>
      </c>
      <c r="F237" s="32" t="str">
        <f>IF(ISERROR(VLOOKUP(D237,'Data Input (ROP Use Only)'!$D$1:$F$4,3,FALSE)),"",(VLOOKUP(D237,'Data Input (ROP Use Only)'!$D$1:$F$4,3,FALSE)))</f>
        <v/>
      </c>
      <c r="G237" s="9"/>
      <c r="H237" s="9"/>
      <c r="I237" s="10"/>
      <c r="J237" s="10"/>
      <c r="K237" s="10"/>
      <c r="L237" s="13">
        <f>SUM(Table19[[#This Row],[Base Wage per hour as of December 31st, 2024
 (before applying any grants/enhancements)]:[GOF (SWB) + Hourly Historical Funding (if applicable)]])</f>
        <v>0</v>
      </c>
      <c r="M237" s="7" t="str">
        <f>IF(ISERROR(VLOOKUP(D237,'Data Input (ROP Use Only)'!$D$1:$G$4,4,FALSE)),"",(VLOOKUP(D237,'Data Input (ROP Use Only)'!$D$1:$G$4,4,FALSE)))</f>
        <v/>
      </c>
      <c r="N237" s="5" t="str" cm="1">
        <f t="array" ref="N237">IFERROR((_xlfn.IFS(M237-L237&lt;=0,0,M237-L237&lt;=0,0,M237-L237&gt;=2,2,M237-L237&lt;3,M237-L237)),"")</f>
        <v/>
      </c>
      <c r="O237" s="5">
        <f>SUM(Table19[[#This Row],[Base Wage per hour as of December 31st, 2024
 (before applying any grants/enhancements)]:[GOF (SWB) + Hourly Historical Funding (if applicable)]],Table19[[#This Row],[Wage Enhancement (WEG) Eligibility Rate per hour]])</f>
        <v>0</v>
      </c>
      <c r="P237" s="5" t="str" cm="1">
        <f t="array" ref="P237">IFERROR((_xlfn.IFS(C237="NON-RECE",0,C237="Director-Approved",0,F237-O237&lt;=0,0,F237-O237&lt;=0,0,F237-O237&gt;=3,3,F237-O237&lt;3,F237-O237)),"")</f>
        <v/>
      </c>
      <c r="Q237" s="4" cm="1">
        <f t="array" ref="Q237">_xlfn.IFS(O237=0,0,O237&gt;=0,O237+P237)</f>
        <v>0</v>
      </c>
      <c r="R237" s="5" t="str">
        <f t="shared" si="3"/>
        <v/>
      </c>
      <c r="S237" s="4" cm="1">
        <f t="array" ref="S237">_xlfn.IFS(Q237=0,0,Q237&gt;=0,Q237+R237)</f>
        <v>0</v>
      </c>
      <c r="T23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7" s="5">
        <f>MAX(Table19[[#This Row],[Staff Hourly Wage as of December 31st, 2024
 (inclusive of all grants/enhancements, do NOT include top-up)]],Table19[[#This Row],[Base Wage + PE + Historical + GOF + HA + WEG + Wage increase + Wage floor ]])</f>
        <v>0</v>
      </c>
      <c r="V237" s="4">
        <f>Table19[[#This Row],[Final 2025 Hourly Wage
(Higher of column H '[2024 wage'] and column S '[2025 wage'])]]*Table19[[#This Row],[Estimated program hours worked from Jan 1st to Dec 31st 2025]]</f>
        <v>0</v>
      </c>
      <c r="X237" s="35" t="str">
        <f>Table19[[#This Row],[Wage Enhancement (WEG) Eligibility Rate per hour]]</f>
        <v/>
      </c>
      <c r="Y237" s="42">
        <f>Table19[[#This Row],[Hourly Pay Equity (PE) (if applicable)]]+Table19[[#This Row],[GOF (SWB) + Hourly Historical Funding (if applicable)]]</f>
        <v>0</v>
      </c>
      <c r="Z237" s="36">
        <f>IFERROR(Table19[[#This Row],[2025 Wage Increase Rate]]+Table19[[#This Row],[2025 Wage Floor Rate]]+Table19[[#This Row],[Wage Stability]],0)</f>
        <v>0</v>
      </c>
    </row>
    <row r="238" spans="1:26" outlineLevel="1" x14ac:dyDescent="0.55000000000000004">
      <c r="A238" s="11"/>
      <c r="B238" s="12"/>
      <c r="C238" s="12"/>
      <c r="D238" s="11"/>
      <c r="E238" s="32" t="str">
        <f>IF(ISERROR(VLOOKUP(D238,'Data Input (ROP Use Only)'!$D$1:$E$4,2,FALSE)),"",(VLOOKUP(D238,'Data Input (ROP Use Only)'!$D$1:$E$4,2,FALSE)))</f>
        <v/>
      </c>
      <c r="F238" s="32" t="str">
        <f>IF(ISERROR(VLOOKUP(D238,'Data Input (ROP Use Only)'!$D$1:$F$4,3,FALSE)),"",(VLOOKUP(D238,'Data Input (ROP Use Only)'!$D$1:$F$4,3,FALSE)))</f>
        <v/>
      </c>
      <c r="G238" s="9"/>
      <c r="H238" s="9"/>
      <c r="I238" s="10"/>
      <c r="J238" s="10"/>
      <c r="K238" s="10"/>
      <c r="L238" s="13">
        <f>SUM(Table19[[#This Row],[Base Wage per hour as of December 31st, 2024
 (before applying any grants/enhancements)]:[GOF (SWB) + Hourly Historical Funding (if applicable)]])</f>
        <v>0</v>
      </c>
      <c r="M238" s="7" t="str">
        <f>IF(ISERROR(VLOOKUP(D238,'Data Input (ROP Use Only)'!$D$1:$G$4,4,FALSE)),"",(VLOOKUP(D238,'Data Input (ROP Use Only)'!$D$1:$G$4,4,FALSE)))</f>
        <v/>
      </c>
      <c r="N238" s="5" t="str" cm="1">
        <f t="array" ref="N238">IFERROR((_xlfn.IFS(M238-L238&lt;=0,0,M238-L238&lt;=0,0,M238-L238&gt;=2,2,M238-L238&lt;3,M238-L238)),"")</f>
        <v/>
      </c>
      <c r="O238" s="5">
        <f>SUM(Table19[[#This Row],[Base Wage per hour as of December 31st, 2024
 (before applying any grants/enhancements)]:[GOF (SWB) + Hourly Historical Funding (if applicable)]],Table19[[#This Row],[Wage Enhancement (WEG) Eligibility Rate per hour]])</f>
        <v>0</v>
      </c>
      <c r="P238" s="5" t="str" cm="1">
        <f t="array" ref="P238">IFERROR((_xlfn.IFS(C238="NON-RECE",0,C238="Director-Approved",0,F238-O238&lt;=0,0,F238-O238&lt;=0,0,F238-O238&gt;=3,3,F238-O238&lt;3,F238-O238)),"")</f>
        <v/>
      </c>
      <c r="Q238" s="4" cm="1">
        <f t="array" ref="Q238">_xlfn.IFS(O238=0,0,O238&gt;=0,O238+P238)</f>
        <v>0</v>
      </c>
      <c r="R238" s="5" t="str">
        <f t="shared" si="3"/>
        <v/>
      </c>
      <c r="S238" s="4" cm="1">
        <f t="array" ref="S238">_xlfn.IFS(Q238=0,0,Q238&gt;=0,Q238+R238)</f>
        <v>0</v>
      </c>
      <c r="T23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8" s="5">
        <f>MAX(Table19[[#This Row],[Staff Hourly Wage as of December 31st, 2024
 (inclusive of all grants/enhancements, do NOT include top-up)]],Table19[[#This Row],[Base Wage + PE + Historical + GOF + HA + WEG + Wage increase + Wage floor ]])</f>
        <v>0</v>
      </c>
      <c r="V238" s="4">
        <f>Table19[[#This Row],[Final 2025 Hourly Wage
(Higher of column H '[2024 wage'] and column S '[2025 wage'])]]*Table19[[#This Row],[Estimated program hours worked from Jan 1st to Dec 31st 2025]]</f>
        <v>0</v>
      </c>
      <c r="X238" s="35" t="str">
        <f>Table19[[#This Row],[Wage Enhancement (WEG) Eligibility Rate per hour]]</f>
        <v/>
      </c>
      <c r="Y238" s="42">
        <f>Table19[[#This Row],[Hourly Pay Equity (PE) (if applicable)]]+Table19[[#This Row],[GOF (SWB) + Hourly Historical Funding (if applicable)]]</f>
        <v>0</v>
      </c>
      <c r="Z238" s="36">
        <f>IFERROR(Table19[[#This Row],[2025 Wage Increase Rate]]+Table19[[#This Row],[2025 Wage Floor Rate]]+Table19[[#This Row],[Wage Stability]],0)</f>
        <v>0</v>
      </c>
    </row>
    <row r="239" spans="1:26" outlineLevel="1" x14ac:dyDescent="0.55000000000000004">
      <c r="A239" s="11"/>
      <c r="B239" s="12"/>
      <c r="C239" s="12"/>
      <c r="D239" s="11"/>
      <c r="E239" s="32" t="str">
        <f>IF(ISERROR(VLOOKUP(D239,'Data Input (ROP Use Only)'!$D$1:$E$4,2,FALSE)),"",(VLOOKUP(D239,'Data Input (ROP Use Only)'!$D$1:$E$4,2,FALSE)))</f>
        <v/>
      </c>
      <c r="F239" s="32" t="str">
        <f>IF(ISERROR(VLOOKUP(D239,'Data Input (ROP Use Only)'!$D$1:$F$4,3,FALSE)),"",(VLOOKUP(D239,'Data Input (ROP Use Only)'!$D$1:$F$4,3,FALSE)))</f>
        <v/>
      </c>
      <c r="G239" s="9"/>
      <c r="H239" s="9"/>
      <c r="I239" s="10"/>
      <c r="J239" s="10"/>
      <c r="K239" s="10"/>
      <c r="L239" s="13">
        <f>SUM(Table19[[#This Row],[Base Wage per hour as of December 31st, 2024
 (before applying any grants/enhancements)]:[GOF (SWB) + Hourly Historical Funding (if applicable)]])</f>
        <v>0</v>
      </c>
      <c r="M239" s="7" t="str">
        <f>IF(ISERROR(VLOOKUP(D239,'Data Input (ROP Use Only)'!$D$1:$G$4,4,FALSE)),"",(VLOOKUP(D239,'Data Input (ROP Use Only)'!$D$1:$G$4,4,FALSE)))</f>
        <v/>
      </c>
      <c r="N239" s="5" t="str" cm="1">
        <f t="array" ref="N239">IFERROR((_xlfn.IFS(M239-L239&lt;=0,0,M239-L239&lt;=0,0,M239-L239&gt;=2,2,M239-L239&lt;3,M239-L239)),"")</f>
        <v/>
      </c>
      <c r="O239" s="5">
        <f>SUM(Table19[[#This Row],[Base Wage per hour as of December 31st, 2024
 (before applying any grants/enhancements)]:[GOF (SWB) + Hourly Historical Funding (if applicable)]],Table19[[#This Row],[Wage Enhancement (WEG) Eligibility Rate per hour]])</f>
        <v>0</v>
      </c>
      <c r="P239" s="5" t="str" cm="1">
        <f t="array" ref="P239">IFERROR((_xlfn.IFS(C239="NON-RECE",0,C239="Director-Approved",0,F239-O239&lt;=0,0,F239-O239&lt;=0,0,F239-O239&gt;=3,3,F239-O239&lt;3,F239-O239)),"")</f>
        <v/>
      </c>
      <c r="Q239" s="4" cm="1">
        <f t="array" ref="Q239">_xlfn.IFS(O239=0,0,O239&gt;=0,O239+P239)</f>
        <v>0</v>
      </c>
      <c r="R239" s="5" t="str">
        <f t="shared" si="3"/>
        <v/>
      </c>
      <c r="S239" s="4" cm="1">
        <f t="array" ref="S239">_xlfn.IFS(Q239=0,0,Q239&gt;=0,Q239+R239)</f>
        <v>0</v>
      </c>
      <c r="T23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39" s="5">
        <f>MAX(Table19[[#This Row],[Staff Hourly Wage as of December 31st, 2024
 (inclusive of all grants/enhancements, do NOT include top-up)]],Table19[[#This Row],[Base Wage + PE + Historical + GOF + HA + WEG + Wage increase + Wage floor ]])</f>
        <v>0</v>
      </c>
      <c r="V239" s="4">
        <f>Table19[[#This Row],[Final 2025 Hourly Wage
(Higher of column H '[2024 wage'] and column S '[2025 wage'])]]*Table19[[#This Row],[Estimated program hours worked from Jan 1st to Dec 31st 2025]]</f>
        <v>0</v>
      </c>
      <c r="X239" s="35" t="str">
        <f>Table19[[#This Row],[Wage Enhancement (WEG) Eligibility Rate per hour]]</f>
        <v/>
      </c>
      <c r="Y239" s="42">
        <f>Table19[[#This Row],[Hourly Pay Equity (PE) (if applicable)]]+Table19[[#This Row],[GOF (SWB) + Hourly Historical Funding (if applicable)]]</f>
        <v>0</v>
      </c>
      <c r="Z239" s="36">
        <f>IFERROR(Table19[[#This Row],[2025 Wage Increase Rate]]+Table19[[#This Row],[2025 Wage Floor Rate]]+Table19[[#This Row],[Wage Stability]],0)</f>
        <v>0</v>
      </c>
    </row>
    <row r="240" spans="1:26" outlineLevel="1" x14ac:dyDescent="0.55000000000000004">
      <c r="A240" s="11"/>
      <c r="B240" s="12"/>
      <c r="C240" s="12"/>
      <c r="D240" s="11"/>
      <c r="E240" s="32" t="str">
        <f>IF(ISERROR(VLOOKUP(D240,'Data Input (ROP Use Only)'!$D$1:$E$4,2,FALSE)),"",(VLOOKUP(D240,'Data Input (ROP Use Only)'!$D$1:$E$4,2,FALSE)))</f>
        <v/>
      </c>
      <c r="F240" s="32" t="str">
        <f>IF(ISERROR(VLOOKUP(D240,'Data Input (ROP Use Only)'!$D$1:$F$4,3,FALSE)),"",(VLOOKUP(D240,'Data Input (ROP Use Only)'!$D$1:$F$4,3,FALSE)))</f>
        <v/>
      </c>
      <c r="G240" s="9"/>
      <c r="H240" s="9"/>
      <c r="I240" s="10"/>
      <c r="J240" s="10"/>
      <c r="K240" s="10"/>
      <c r="L240" s="13">
        <f>SUM(Table19[[#This Row],[Base Wage per hour as of December 31st, 2024
 (before applying any grants/enhancements)]:[GOF (SWB) + Hourly Historical Funding (if applicable)]])</f>
        <v>0</v>
      </c>
      <c r="M240" s="7" t="str">
        <f>IF(ISERROR(VLOOKUP(D240,'Data Input (ROP Use Only)'!$D$1:$G$4,4,FALSE)),"",(VLOOKUP(D240,'Data Input (ROP Use Only)'!$D$1:$G$4,4,FALSE)))</f>
        <v/>
      </c>
      <c r="N240" s="5" t="str" cm="1">
        <f t="array" ref="N240">IFERROR((_xlfn.IFS(M240-L240&lt;=0,0,M240-L240&lt;=0,0,M240-L240&gt;=2,2,M240-L240&lt;3,M240-L240)),"")</f>
        <v/>
      </c>
      <c r="O240" s="5">
        <f>SUM(Table19[[#This Row],[Base Wage per hour as of December 31st, 2024
 (before applying any grants/enhancements)]:[GOF (SWB) + Hourly Historical Funding (if applicable)]],Table19[[#This Row],[Wage Enhancement (WEG) Eligibility Rate per hour]])</f>
        <v>0</v>
      </c>
      <c r="P240" s="5" t="str" cm="1">
        <f t="array" ref="P240">IFERROR((_xlfn.IFS(C240="NON-RECE",0,C240="Director-Approved",0,F240-O240&lt;=0,0,F240-O240&lt;=0,0,F240-O240&gt;=3,3,F240-O240&lt;3,F240-O240)),"")</f>
        <v/>
      </c>
      <c r="Q240" s="4" cm="1">
        <f t="array" ref="Q240">_xlfn.IFS(O240=0,0,O240&gt;=0,O240+P240)</f>
        <v>0</v>
      </c>
      <c r="R240" s="5" t="str">
        <f t="shared" si="3"/>
        <v/>
      </c>
      <c r="S240" s="4" cm="1">
        <f t="array" ref="S240">_xlfn.IFS(Q240=0,0,Q240&gt;=0,Q240+R240)</f>
        <v>0</v>
      </c>
      <c r="T24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0" s="5">
        <f>MAX(Table19[[#This Row],[Staff Hourly Wage as of December 31st, 2024
 (inclusive of all grants/enhancements, do NOT include top-up)]],Table19[[#This Row],[Base Wage + PE + Historical + GOF + HA + WEG + Wage increase + Wage floor ]])</f>
        <v>0</v>
      </c>
      <c r="V240" s="4">
        <f>Table19[[#This Row],[Final 2025 Hourly Wage
(Higher of column H '[2024 wage'] and column S '[2025 wage'])]]*Table19[[#This Row],[Estimated program hours worked from Jan 1st to Dec 31st 2025]]</f>
        <v>0</v>
      </c>
      <c r="X240" s="35" t="str">
        <f>Table19[[#This Row],[Wage Enhancement (WEG) Eligibility Rate per hour]]</f>
        <v/>
      </c>
      <c r="Y240" s="42">
        <f>Table19[[#This Row],[Hourly Pay Equity (PE) (if applicable)]]+Table19[[#This Row],[GOF (SWB) + Hourly Historical Funding (if applicable)]]</f>
        <v>0</v>
      </c>
      <c r="Z240" s="36">
        <f>IFERROR(Table19[[#This Row],[2025 Wage Increase Rate]]+Table19[[#This Row],[2025 Wage Floor Rate]]+Table19[[#This Row],[Wage Stability]],0)</f>
        <v>0</v>
      </c>
    </row>
    <row r="241" spans="1:26" outlineLevel="1" x14ac:dyDescent="0.55000000000000004">
      <c r="A241" s="11"/>
      <c r="B241" s="12"/>
      <c r="C241" s="12"/>
      <c r="D241" s="11"/>
      <c r="E241" s="32" t="str">
        <f>IF(ISERROR(VLOOKUP(D241,'Data Input (ROP Use Only)'!$D$1:$E$4,2,FALSE)),"",(VLOOKUP(D241,'Data Input (ROP Use Only)'!$D$1:$E$4,2,FALSE)))</f>
        <v/>
      </c>
      <c r="F241" s="32" t="str">
        <f>IF(ISERROR(VLOOKUP(D241,'Data Input (ROP Use Only)'!$D$1:$F$4,3,FALSE)),"",(VLOOKUP(D241,'Data Input (ROP Use Only)'!$D$1:$F$4,3,FALSE)))</f>
        <v/>
      </c>
      <c r="G241" s="9"/>
      <c r="H241" s="9"/>
      <c r="I241" s="10"/>
      <c r="J241" s="10"/>
      <c r="K241" s="10"/>
      <c r="L241" s="13">
        <f>SUM(Table19[[#This Row],[Base Wage per hour as of December 31st, 2024
 (before applying any grants/enhancements)]:[GOF (SWB) + Hourly Historical Funding (if applicable)]])</f>
        <v>0</v>
      </c>
      <c r="M241" s="7" t="str">
        <f>IF(ISERROR(VLOOKUP(D241,'Data Input (ROP Use Only)'!$D$1:$G$4,4,FALSE)),"",(VLOOKUP(D241,'Data Input (ROP Use Only)'!$D$1:$G$4,4,FALSE)))</f>
        <v/>
      </c>
      <c r="N241" s="5" t="str" cm="1">
        <f t="array" ref="N241">IFERROR((_xlfn.IFS(M241-L241&lt;=0,0,M241-L241&lt;=0,0,M241-L241&gt;=2,2,M241-L241&lt;3,M241-L241)),"")</f>
        <v/>
      </c>
      <c r="O241" s="5">
        <f>SUM(Table19[[#This Row],[Base Wage per hour as of December 31st, 2024
 (before applying any grants/enhancements)]:[GOF (SWB) + Hourly Historical Funding (if applicable)]],Table19[[#This Row],[Wage Enhancement (WEG) Eligibility Rate per hour]])</f>
        <v>0</v>
      </c>
      <c r="P241" s="5" t="str" cm="1">
        <f t="array" ref="P241">IFERROR((_xlfn.IFS(C241="NON-RECE",0,C241="Director-Approved",0,F241-O241&lt;=0,0,F241-O241&lt;=0,0,F241-O241&gt;=3,3,F241-O241&lt;3,F241-O241)),"")</f>
        <v/>
      </c>
      <c r="Q241" s="4" cm="1">
        <f t="array" ref="Q241">_xlfn.IFS(O241=0,0,O241&gt;=0,O241+P241)</f>
        <v>0</v>
      </c>
      <c r="R241" s="5" t="str">
        <f t="shared" si="3"/>
        <v/>
      </c>
      <c r="S241" s="4" cm="1">
        <f t="array" ref="S241">_xlfn.IFS(Q241=0,0,Q241&gt;=0,Q241+R241)</f>
        <v>0</v>
      </c>
      <c r="T24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1" s="5">
        <f>MAX(Table19[[#This Row],[Staff Hourly Wage as of December 31st, 2024
 (inclusive of all grants/enhancements, do NOT include top-up)]],Table19[[#This Row],[Base Wage + PE + Historical + GOF + HA + WEG + Wage increase + Wage floor ]])</f>
        <v>0</v>
      </c>
      <c r="V241" s="4">
        <f>Table19[[#This Row],[Final 2025 Hourly Wage
(Higher of column H '[2024 wage'] and column S '[2025 wage'])]]*Table19[[#This Row],[Estimated program hours worked from Jan 1st to Dec 31st 2025]]</f>
        <v>0</v>
      </c>
      <c r="X241" s="35" t="str">
        <f>Table19[[#This Row],[Wage Enhancement (WEG) Eligibility Rate per hour]]</f>
        <v/>
      </c>
      <c r="Y241" s="42">
        <f>Table19[[#This Row],[Hourly Pay Equity (PE) (if applicable)]]+Table19[[#This Row],[GOF (SWB) + Hourly Historical Funding (if applicable)]]</f>
        <v>0</v>
      </c>
      <c r="Z241" s="36">
        <f>IFERROR(Table19[[#This Row],[2025 Wage Increase Rate]]+Table19[[#This Row],[2025 Wage Floor Rate]]+Table19[[#This Row],[Wage Stability]],0)</f>
        <v>0</v>
      </c>
    </row>
    <row r="242" spans="1:26" outlineLevel="1" x14ac:dyDescent="0.55000000000000004">
      <c r="A242" s="11"/>
      <c r="B242" s="12"/>
      <c r="C242" s="12"/>
      <c r="D242" s="11"/>
      <c r="E242" s="32" t="str">
        <f>IF(ISERROR(VLOOKUP(D242,'Data Input (ROP Use Only)'!$D$1:$E$4,2,FALSE)),"",(VLOOKUP(D242,'Data Input (ROP Use Only)'!$D$1:$E$4,2,FALSE)))</f>
        <v/>
      </c>
      <c r="F242" s="32" t="str">
        <f>IF(ISERROR(VLOOKUP(D242,'Data Input (ROP Use Only)'!$D$1:$F$4,3,FALSE)),"",(VLOOKUP(D242,'Data Input (ROP Use Only)'!$D$1:$F$4,3,FALSE)))</f>
        <v/>
      </c>
      <c r="G242" s="9"/>
      <c r="H242" s="9"/>
      <c r="I242" s="10"/>
      <c r="J242" s="10"/>
      <c r="K242" s="10"/>
      <c r="L242" s="13">
        <f>SUM(Table19[[#This Row],[Base Wage per hour as of December 31st, 2024
 (before applying any grants/enhancements)]:[GOF (SWB) + Hourly Historical Funding (if applicable)]])</f>
        <v>0</v>
      </c>
      <c r="M242" s="7" t="str">
        <f>IF(ISERROR(VLOOKUP(D242,'Data Input (ROP Use Only)'!$D$1:$G$4,4,FALSE)),"",(VLOOKUP(D242,'Data Input (ROP Use Only)'!$D$1:$G$4,4,FALSE)))</f>
        <v/>
      </c>
      <c r="N242" s="5" t="str" cm="1">
        <f t="array" ref="N242">IFERROR((_xlfn.IFS(M242-L242&lt;=0,0,M242-L242&lt;=0,0,M242-L242&gt;=2,2,M242-L242&lt;3,M242-L242)),"")</f>
        <v/>
      </c>
      <c r="O242" s="5">
        <f>SUM(Table19[[#This Row],[Base Wage per hour as of December 31st, 2024
 (before applying any grants/enhancements)]:[GOF (SWB) + Hourly Historical Funding (if applicable)]],Table19[[#This Row],[Wage Enhancement (WEG) Eligibility Rate per hour]])</f>
        <v>0</v>
      </c>
      <c r="P242" s="5" t="str" cm="1">
        <f t="array" ref="P242">IFERROR((_xlfn.IFS(C242="NON-RECE",0,C242="Director-Approved",0,F242-O242&lt;=0,0,F242-O242&lt;=0,0,F242-O242&gt;=3,3,F242-O242&lt;3,F242-O242)),"")</f>
        <v/>
      </c>
      <c r="Q242" s="4" cm="1">
        <f t="array" ref="Q242">_xlfn.IFS(O242=0,0,O242&gt;=0,O242+P242)</f>
        <v>0</v>
      </c>
      <c r="R242" s="5" t="str">
        <f t="shared" si="3"/>
        <v/>
      </c>
      <c r="S242" s="4" cm="1">
        <f t="array" ref="S242">_xlfn.IFS(Q242=0,0,Q242&gt;=0,Q242+R242)</f>
        <v>0</v>
      </c>
      <c r="T24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2" s="5">
        <f>MAX(Table19[[#This Row],[Staff Hourly Wage as of December 31st, 2024
 (inclusive of all grants/enhancements, do NOT include top-up)]],Table19[[#This Row],[Base Wage + PE + Historical + GOF + HA + WEG + Wage increase + Wage floor ]])</f>
        <v>0</v>
      </c>
      <c r="V242" s="4">
        <f>Table19[[#This Row],[Final 2025 Hourly Wage
(Higher of column H '[2024 wage'] and column S '[2025 wage'])]]*Table19[[#This Row],[Estimated program hours worked from Jan 1st to Dec 31st 2025]]</f>
        <v>0</v>
      </c>
      <c r="X242" s="35" t="str">
        <f>Table19[[#This Row],[Wage Enhancement (WEG) Eligibility Rate per hour]]</f>
        <v/>
      </c>
      <c r="Y242" s="42">
        <f>Table19[[#This Row],[Hourly Pay Equity (PE) (if applicable)]]+Table19[[#This Row],[GOF (SWB) + Hourly Historical Funding (if applicable)]]</f>
        <v>0</v>
      </c>
      <c r="Z242" s="36">
        <f>IFERROR(Table19[[#This Row],[2025 Wage Increase Rate]]+Table19[[#This Row],[2025 Wage Floor Rate]]+Table19[[#This Row],[Wage Stability]],0)</f>
        <v>0</v>
      </c>
    </row>
    <row r="243" spans="1:26" outlineLevel="1" x14ac:dyDescent="0.55000000000000004">
      <c r="A243" s="11"/>
      <c r="B243" s="12"/>
      <c r="C243" s="12"/>
      <c r="D243" s="11"/>
      <c r="E243" s="32" t="str">
        <f>IF(ISERROR(VLOOKUP(D243,'Data Input (ROP Use Only)'!$D$1:$E$4,2,FALSE)),"",(VLOOKUP(D243,'Data Input (ROP Use Only)'!$D$1:$E$4,2,FALSE)))</f>
        <v/>
      </c>
      <c r="F243" s="32" t="str">
        <f>IF(ISERROR(VLOOKUP(D243,'Data Input (ROP Use Only)'!$D$1:$F$4,3,FALSE)),"",(VLOOKUP(D243,'Data Input (ROP Use Only)'!$D$1:$F$4,3,FALSE)))</f>
        <v/>
      </c>
      <c r="G243" s="9"/>
      <c r="H243" s="9"/>
      <c r="I243" s="10"/>
      <c r="J243" s="10"/>
      <c r="K243" s="10"/>
      <c r="L243" s="13">
        <f>SUM(Table19[[#This Row],[Base Wage per hour as of December 31st, 2024
 (before applying any grants/enhancements)]:[GOF (SWB) + Hourly Historical Funding (if applicable)]])</f>
        <v>0</v>
      </c>
      <c r="M243" s="7" t="str">
        <f>IF(ISERROR(VLOOKUP(D243,'Data Input (ROP Use Only)'!$D$1:$G$4,4,FALSE)),"",(VLOOKUP(D243,'Data Input (ROP Use Only)'!$D$1:$G$4,4,FALSE)))</f>
        <v/>
      </c>
      <c r="N243" s="5" t="str" cm="1">
        <f t="array" ref="N243">IFERROR((_xlfn.IFS(M243-L243&lt;=0,0,M243-L243&lt;=0,0,M243-L243&gt;=2,2,M243-L243&lt;3,M243-L243)),"")</f>
        <v/>
      </c>
      <c r="O243" s="5">
        <f>SUM(Table19[[#This Row],[Base Wage per hour as of December 31st, 2024
 (before applying any grants/enhancements)]:[GOF (SWB) + Hourly Historical Funding (if applicable)]],Table19[[#This Row],[Wage Enhancement (WEG) Eligibility Rate per hour]])</f>
        <v>0</v>
      </c>
      <c r="P243" s="5" t="str" cm="1">
        <f t="array" ref="P243">IFERROR((_xlfn.IFS(C243="NON-RECE",0,C243="Director-Approved",0,F243-O243&lt;=0,0,F243-O243&lt;=0,0,F243-O243&gt;=3,3,F243-O243&lt;3,F243-O243)),"")</f>
        <v/>
      </c>
      <c r="Q243" s="4" cm="1">
        <f t="array" ref="Q243">_xlfn.IFS(O243=0,0,O243&gt;=0,O243+P243)</f>
        <v>0</v>
      </c>
      <c r="R243" s="5" t="str">
        <f t="shared" si="3"/>
        <v/>
      </c>
      <c r="S243" s="4" cm="1">
        <f t="array" ref="S243">_xlfn.IFS(Q243=0,0,Q243&gt;=0,Q243+R243)</f>
        <v>0</v>
      </c>
      <c r="T24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3" s="5">
        <f>MAX(Table19[[#This Row],[Staff Hourly Wage as of December 31st, 2024
 (inclusive of all grants/enhancements, do NOT include top-up)]],Table19[[#This Row],[Base Wage + PE + Historical + GOF + HA + WEG + Wage increase + Wage floor ]])</f>
        <v>0</v>
      </c>
      <c r="V243" s="4">
        <f>Table19[[#This Row],[Final 2025 Hourly Wage
(Higher of column H '[2024 wage'] and column S '[2025 wage'])]]*Table19[[#This Row],[Estimated program hours worked from Jan 1st to Dec 31st 2025]]</f>
        <v>0</v>
      </c>
      <c r="X243" s="35" t="str">
        <f>Table19[[#This Row],[Wage Enhancement (WEG) Eligibility Rate per hour]]</f>
        <v/>
      </c>
      <c r="Y243" s="42">
        <f>Table19[[#This Row],[Hourly Pay Equity (PE) (if applicable)]]+Table19[[#This Row],[GOF (SWB) + Hourly Historical Funding (if applicable)]]</f>
        <v>0</v>
      </c>
      <c r="Z243" s="36">
        <f>IFERROR(Table19[[#This Row],[2025 Wage Increase Rate]]+Table19[[#This Row],[2025 Wage Floor Rate]]+Table19[[#This Row],[Wage Stability]],0)</f>
        <v>0</v>
      </c>
    </row>
    <row r="244" spans="1:26" outlineLevel="1" x14ac:dyDescent="0.55000000000000004">
      <c r="A244" s="11"/>
      <c r="B244" s="12"/>
      <c r="C244" s="12"/>
      <c r="D244" s="11"/>
      <c r="E244" s="32" t="str">
        <f>IF(ISERROR(VLOOKUP(D244,'Data Input (ROP Use Only)'!$D$1:$E$4,2,FALSE)),"",(VLOOKUP(D244,'Data Input (ROP Use Only)'!$D$1:$E$4,2,FALSE)))</f>
        <v/>
      </c>
      <c r="F244" s="32" t="str">
        <f>IF(ISERROR(VLOOKUP(D244,'Data Input (ROP Use Only)'!$D$1:$F$4,3,FALSE)),"",(VLOOKUP(D244,'Data Input (ROP Use Only)'!$D$1:$F$4,3,FALSE)))</f>
        <v/>
      </c>
      <c r="G244" s="9"/>
      <c r="H244" s="9"/>
      <c r="I244" s="10"/>
      <c r="J244" s="10"/>
      <c r="K244" s="10"/>
      <c r="L244" s="13">
        <f>SUM(Table19[[#This Row],[Base Wage per hour as of December 31st, 2024
 (before applying any grants/enhancements)]:[GOF (SWB) + Hourly Historical Funding (if applicable)]])</f>
        <v>0</v>
      </c>
      <c r="M244" s="7" t="str">
        <f>IF(ISERROR(VLOOKUP(D244,'Data Input (ROP Use Only)'!$D$1:$G$4,4,FALSE)),"",(VLOOKUP(D244,'Data Input (ROP Use Only)'!$D$1:$G$4,4,FALSE)))</f>
        <v/>
      </c>
      <c r="N244" s="5" t="str" cm="1">
        <f t="array" ref="N244">IFERROR((_xlfn.IFS(M244-L244&lt;=0,0,M244-L244&lt;=0,0,M244-L244&gt;=2,2,M244-L244&lt;3,M244-L244)),"")</f>
        <v/>
      </c>
      <c r="O244" s="5">
        <f>SUM(Table19[[#This Row],[Base Wage per hour as of December 31st, 2024
 (before applying any grants/enhancements)]:[GOF (SWB) + Hourly Historical Funding (if applicable)]],Table19[[#This Row],[Wage Enhancement (WEG) Eligibility Rate per hour]])</f>
        <v>0</v>
      </c>
      <c r="P244" s="5" t="str" cm="1">
        <f t="array" ref="P244">IFERROR((_xlfn.IFS(C244="NON-RECE",0,C244="Director-Approved",0,F244-O244&lt;=0,0,F244-O244&lt;=0,0,F244-O244&gt;=3,3,F244-O244&lt;3,F244-O244)),"")</f>
        <v/>
      </c>
      <c r="Q244" s="4" cm="1">
        <f t="array" ref="Q244">_xlfn.IFS(O244=0,0,O244&gt;=0,O244+P244)</f>
        <v>0</v>
      </c>
      <c r="R244" s="5" t="str">
        <f t="shared" si="3"/>
        <v/>
      </c>
      <c r="S244" s="4" cm="1">
        <f t="array" ref="S244">_xlfn.IFS(Q244=0,0,Q244&gt;=0,Q244+R244)</f>
        <v>0</v>
      </c>
      <c r="T24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4" s="5">
        <f>MAX(Table19[[#This Row],[Staff Hourly Wage as of December 31st, 2024
 (inclusive of all grants/enhancements, do NOT include top-up)]],Table19[[#This Row],[Base Wage + PE + Historical + GOF + HA + WEG + Wage increase + Wage floor ]])</f>
        <v>0</v>
      </c>
      <c r="V244" s="4">
        <f>Table19[[#This Row],[Final 2025 Hourly Wage
(Higher of column H '[2024 wage'] and column S '[2025 wage'])]]*Table19[[#This Row],[Estimated program hours worked from Jan 1st to Dec 31st 2025]]</f>
        <v>0</v>
      </c>
      <c r="X244" s="35" t="str">
        <f>Table19[[#This Row],[Wage Enhancement (WEG) Eligibility Rate per hour]]</f>
        <v/>
      </c>
      <c r="Y244" s="42">
        <f>Table19[[#This Row],[Hourly Pay Equity (PE) (if applicable)]]+Table19[[#This Row],[GOF (SWB) + Hourly Historical Funding (if applicable)]]</f>
        <v>0</v>
      </c>
      <c r="Z244" s="36">
        <f>IFERROR(Table19[[#This Row],[2025 Wage Increase Rate]]+Table19[[#This Row],[2025 Wage Floor Rate]]+Table19[[#This Row],[Wage Stability]],0)</f>
        <v>0</v>
      </c>
    </row>
    <row r="245" spans="1:26" outlineLevel="1" x14ac:dyDescent="0.55000000000000004">
      <c r="A245" s="11"/>
      <c r="B245" s="12"/>
      <c r="C245" s="12"/>
      <c r="D245" s="11"/>
      <c r="E245" s="32" t="str">
        <f>IF(ISERROR(VLOOKUP(D245,'Data Input (ROP Use Only)'!$D$1:$E$4,2,FALSE)),"",(VLOOKUP(D245,'Data Input (ROP Use Only)'!$D$1:$E$4,2,FALSE)))</f>
        <v/>
      </c>
      <c r="F245" s="32" t="str">
        <f>IF(ISERROR(VLOOKUP(D245,'Data Input (ROP Use Only)'!$D$1:$F$4,3,FALSE)),"",(VLOOKUP(D245,'Data Input (ROP Use Only)'!$D$1:$F$4,3,FALSE)))</f>
        <v/>
      </c>
      <c r="G245" s="9"/>
      <c r="H245" s="9"/>
      <c r="I245" s="10"/>
      <c r="J245" s="10"/>
      <c r="K245" s="10"/>
      <c r="L245" s="13">
        <f>SUM(Table19[[#This Row],[Base Wage per hour as of December 31st, 2024
 (before applying any grants/enhancements)]:[GOF (SWB) + Hourly Historical Funding (if applicable)]])</f>
        <v>0</v>
      </c>
      <c r="M245" s="7" t="str">
        <f>IF(ISERROR(VLOOKUP(D245,'Data Input (ROP Use Only)'!$D$1:$G$4,4,FALSE)),"",(VLOOKUP(D245,'Data Input (ROP Use Only)'!$D$1:$G$4,4,FALSE)))</f>
        <v/>
      </c>
      <c r="N245" s="5" t="str" cm="1">
        <f t="array" ref="N245">IFERROR((_xlfn.IFS(M245-L245&lt;=0,0,M245-L245&lt;=0,0,M245-L245&gt;=2,2,M245-L245&lt;3,M245-L245)),"")</f>
        <v/>
      </c>
      <c r="O245" s="5">
        <f>SUM(Table19[[#This Row],[Base Wage per hour as of December 31st, 2024
 (before applying any grants/enhancements)]:[GOF (SWB) + Hourly Historical Funding (if applicable)]],Table19[[#This Row],[Wage Enhancement (WEG) Eligibility Rate per hour]])</f>
        <v>0</v>
      </c>
      <c r="P245" s="5" t="str" cm="1">
        <f t="array" ref="P245">IFERROR((_xlfn.IFS(C245="NON-RECE",0,C245="Director-Approved",0,F245-O245&lt;=0,0,F245-O245&lt;=0,0,F245-O245&gt;=3,3,F245-O245&lt;3,F245-O245)),"")</f>
        <v/>
      </c>
      <c r="Q245" s="4" cm="1">
        <f t="array" ref="Q245">_xlfn.IFS(O245=0,0,O245&gt;=0,O245+P245)</f>
        <v>0</v>
      </c>
      <c r="R245" s="5" t="str">
        <f t="shared" si="3"/>
        <v/>
      </c>
      <c r="S245" s="4" cm="1">
        <f t="array" ref="S245">_xlfn.IFS(Q245=0,0,Q245&gt;=0,Q245+R245)</f>
        <v>0</v>
      </c>
      <c r="T24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5" s="5">
        <f>MAX(Table19[[#This Row],[Staff Hourly Wage as of December 31st, 2024
 (inclusive of all grants/enhancements, do NOT include top-up)]],Table19[[#This Row],[Base Wage + PE + Historical + GOF + HA + WEG + Wage increase + Wage floor ]])</f>
        <v>0</v>
      </c>
      <c r="V245" s="4">
        <f>Table19[[#This Row],[Final 2025 Hourly Wage
(Higher of column H '[2024 wage'] and column S '[2025 wage'])]]*Table19[[#This Row],[Estimated program hours worked from Jan 1st to Dec 31st 2025]]</f>
        <v>0</v>
      </c>
      <c r="X245" s="35" t="str">
        <f>Table19[[#This Row],[Wage Enhancement (WEG) Eligibility Rate per hour]]</f>
        <v/>
      </c>
      <c r="Y245" s="42">
        <f>Table19[[#This Row],[Hourly Pay Equity (PE) (if applicable)]]+Table19[[#This Row],[GOF (SWB) + Hourly Historical Funding (if applicable)]]</f>
        <v>0</v>
      </c>
      <c r="Z245" s="36">
        <f>IFERROR(Table19[[#This Row],[2025 Wage Increase Rate]]+Table19[[#This Row],[2025 Wage Floor Rate]]+Table19[[#This Row],[Wage Stability]],0)</f>
        <v>0</v>
      </c>
    </row>
    <row r="246" spans="1:26" outlineLevel="1" x14ac:dyDescent="0.55000000000000004">
      <c r="A246" s="11"/>
      <c r="B246" s="12"/>
      <c r="C246" s="12"/>
      <c r="D246" s="11"/>
      <c r="E246" s="32" t="str">
        <f>IF(ISERROR(VLOOKUP(D246,'Data Input (ROP Use Only)'!$D$1:$E$4,2,FALSE)),"",(VLOOKUP(D246,'Data Input (ROP Use Only)'!$D$1:$E$4,2,FALSE)))</f>
        <v/>
      </c>
      <c r="F246" s="32" t="str">
        <f>IF(ISERROR(VLOOKUP(D246,'Data Input (ROP Use Only)'!$D$1:$F$4,3,FALSE)),"",(VLOOKUP(D246,'Data Input (ROP Use Only)'!$D$1:$F$4,3,FALSE)))</f>
        <v/>
      </c>
      <c r="G246" s="9"/>
      <c r="H246" s="9"/>
      <c r="I246" s="10"/>
      <c r="J246" s="10"/>
      <c r="K246" s="10"/>
      <c r="L246" s="13">
        <f>SUM(Table19[[#This Row],[Base Wage per hour as of December 31st, 2024
 (before applying any grants/enhancements)]:[GOF (SWB) + Hourly Historical Funding (if applicable)]])</f>
        <v>0</v>
      </c>
      <c r="M246" s="7" t="str">
        <f>IF(ISERROR(VLOOKUP(D246,'Data Input (ROP Use Only)'!$D$1:$G$4,4,FALSE)),"",(VLOOKUP(D246,'Data Input (ROP Use Only)'!$D$1:$G$4,4,FALSE)))</f>
        <v/>
      </c>
      <c r="N246" s="5" t="str" cm="1">
        <f t="array" ref="N246">IFERROR((_xlfn.IFS(M246-L246&lt;=0,0,M246-L246&lt;=0,0,M246-L246&gt;=2,2,M246-L246&lt;3,M246-L246)),"")</f>
        <v/>
      </c>
      <c r="O246" s="5">
        <f>SUM(Table19[[#This Row],[Base Wage per hour as of December 31st, 2024
 (before applying any grants/enhancements)]:[GOF (SWB) + Hourly Historical Funding (if applicable)]],Table19[[#This Row],[Wage Enhancement (WEG) Eligibility Rate per hour]])</f>
        <v>0</v>
      </c>
      <c r="P246" s="5" t="str" cm="1">
        <f t="array" ref="P246">IFERROR((_xlfn.IFS(C246="NON-RECE",0,C246="Director-Approved",0,F246-O246&lt;=0,0,F246-O246&lt;=0,0,F246-O246&gt;=3,3,F246-O246&lt;3,F246-O246)),"")</f>
        <v/>
      </c>
      <c r="Q246" s="4" cm="1">
        <f t="array" ref="Q246">_xlfn.IFS(O246=0,0,O246&gt;=0,O246+P246)</f>
        <v>0</v>
      </c>
      <c r="R246" s="5" t="str">
        <f t="shared" si="3"/>
        <v/>
      </c>
      <c r="S246" s="4" cm="1">
        <f t="array" ref="S246">_xlfn.IFS(Q246=0,0,Q246&gt;=0,Q246+R246)</f>
        <v>0</v>
      </c>
      <c r="T24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6" s="5">
        <f>MAX(Table19[[#This Row],[Staff Hourly Wage as of December 31st, 2024
 (inclusive of all grants/enhancements, do NOT include top-up)]],Table19[[#This Row],[Base Wage + PE + Historical + GOF + HA + WEG + Wage increase + Wage floor ]])</f>
        <v>0</v>
      </c>
      <c r="V246" s="4">
        <f>Table19[[#This Row],[Final 2025 Hourly Wage
(Higher of column H '[2024 wage'] and column S '[2025 wage'])]]*Table19[[#This Row],[Estimated program hours worked from Jan 1st to Dec 31st 2025]]</f>
        <v>0</v>
      </c>
      <c r="X246" s="35" t="str">
        <f>Table19[[#This Row],[Wage Enhancement (WEG) Eligibility Rate per hour]]</f>
        <v/>
      </c>
      <c r="Y246" s="42">
        <f>Table19[[#This Row],[Hourly Pay Equity (PE) (if applicable)]]+Table19[[#This Row],[GOF (SWB) + Hourly Historical Funding (if applicable)]]</f>
        <v>0</v>
      </c>
      <c r="Z246" s="36">
        <f>IFERROR(Table19[[#This Row],[2025 Wage Increase Rate]]+Table19[[#This Row],[2025 Wage Floor Rate]]+Table19[[#This Row],[Wage Stability]],0)</f>
        <v>0</v>
      </c>
    </row>
    <row r="247" spans="1:26" outlineLevel="1" x14ac:dyDescent="0.55000000000000004">
      <c r="A247" s="11"/>
      <c r="B247" s="12"/>
      <c r="C247" s="12"/>
      <c r="D247" s="11"/>
      <c r="E247" s="32" t="str">
        <f>IF(ISERROR(VLOOKUP(D247,'Data Input (ROP Use Only)'!$D$1:$E$4,2,FALSE)),"",(VLOOKUP(D247,'Data Input (ROP Use Only)'!$D$1:$E$4,2,FALSE)))</f>
        <v/>
      </c>
      <c r="F247" s="32" t="str">
        <f>IF(ISERROR(VLOOKUP(D247,'Data Input (ROP Use Only)'!$D$1:$F$4,3,FALSE)),"",(VLOOKUP(D247,'Data Input (ROP Use Only)'!$D$1:$F$4,3,FALSE)))</f>
        <v/>
      </c>
      <c r="G247" s="9"/>
      <c r="H247" s="9"/>
      <c r="I247" s="10"/>
      <c r="J247" s="10"/>
      <c r="K247" s="10"/>
      <c r="L247" s="13">
        <f>SUM(Table19[[#This Row],[Base Wage per hour as of December 31st, 2024
 (before applying any grants/enhancements)]:[GOF (SWB) + Hourly Historical Funding (if applicable)]])</f>
        <v>0</v>
      </c>
      <c r="M247" s="7" t="str">
        <f>IF(ISERROR(VLOOKUP(D247,'Data Input (ROP Use Only)'!$D$1:$G$4,4,FALSE)),"",(VLOOKUP(D247,'Data Input (ROP Use Only)'!$D$1:$G$4,4,FALSE)))</f>
        <v/>
      </c>
      <c r="N247" s="5" t="str" cm="1">
        <f t="array" ref="N247">IFERROR((_xlfn.IFS(M247-L247&lt;=0,0,M247-L247&lt;=0,0,M247-L247&gt;=2,2,M247-L247&lt;3,M247-L247)),"")</f>
        <v/>
      </c>
      <c r="O247" s="5">
        <f>SUM(Table19[[#This Row],[Base Wage per hour as of December 31st, 2024
 (before applying any grants/enhancements)]:[GOF (SWB) + Hourly Historical Funding (if applicable)]],Table19[[#This Row],[Wage Enhancement (WEG) Eligibility Rate per hour]])</f>
        <v>0</v>
      </c>
      <c r="P247" s="5" t="str" cm="1">
        <f t="array" ref="P247">IFERROR((_xlfn.IFS(C247="NON-RECE",0,C247="Director-Approved",0,F247-O247&lt;=0,0,F247-O247&lt;=0,0,F247-O247&gt;=3,3,F247-O247&lt;3,F247-O247)),"")</f>
        <v/>
      </c>
      <c r="Q247" s="4" cm="1">
        <f t="array" ref="Q247">_xlfn.IFS(O247=0,0,O247&gt;=0,O247+P247)</f>
        <v>0</v>
      </c>
      <c r="R247" s="5" t="str">
        <f t="shared" si="3"/>
        <v/>
      </c>
      <c r="S247" s="4" cm="1">
        <f t="array" ref="S247">_xlfn.IFS(Q247=0,0,Q247&gt;=0,Q247+R247)</f>
        <v>0</v>
      </c>
      <c r="T24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7" s="5">
        <f>MAX(Table19[[#This Row],[Staff Hourly Wage as of December 31st, 2024
 (inclusive of all grants/enhancements, do NOT include top-up)]],Table19[[#This Row],[Base Wage + PE + Historical + GOF + HA + WEG + Wage increase + Wage floor ]])</f>
        <v>0</v>
      </c>
      <c r="V247" s="4">
        <f>Table19[[#This Row],[Final 2025 Hourly Wage
(Higher of column H '[2024 wage'] and column S '[2025 wage'])]]*Table19[[#This Row],[Estimated program hours worked from Jan 1st to Dec 31st 2025]]</f>
        <v>0</v>
      </c>
      <c r="X247" s="35" t="str">
        <f>Table19[[#This Row],[Wage Enhancement (WEG) Eligibility Rate per hour]]</f>
        <v/>
      </c>
      <c r="Y247" s="42">
        <f>Table19[[#This Row],[Hourly Pay Equity (PE) (if applicable)]]+Table19[[#This Row],[GOF (SWB) + Hourly Historical Funding (if applicable)]]</f>
        <v>0</v>
      </c>
      <c r="Z247" s="36">
        <f>IFERROR(Table19[[#This Row],[2025 Wage Increase Rate]]+Table19[[#This Row],[2025 Wage Floor Rate]]+Table19[[#This Row],[Wage Stability]],0)</f>
        <v>0</v>
      </c>
    </row>
    <row r="248" spans="1:26" outlineLevel="1" x14ac:dyDescent="0.55000000000000004">
      <c r="A248" s="11"/>
      <c r="B248" s="12"/>
      <c r="C248" s="12"/>
      <c r="D248" s="11"/>
      <c r="E248" s="32" t="str">
        <f>IF(ISERROR(VLOOKUP(D248,'Data Input (ROP Use Only)'!$D$1:$E$4,2,FALSE)),"",(VLOOKUP(D248,'Data Input (ROP Use Only)'!$D$1:$E$4,2,FALSE)))</f>
        <v/>
      </c>
      <c r="F248" s="32" t="str">
        <f>IF(ISERROR(VLOOKUP(D248,'Data Input (ROP Use Only)'!$D$1:$F$4,3,FALSE)),"",(VLOOKUP(D248,'Data Input (ROP Use Only)'!$D$1:$F$4,3,FALSE)))</f>
        <v/>
      </c>
      <c r="G248" s="9"/>
      <c r="H248" s="9"/>
      <c r="I248" s="10"/>
      <c r="J248" s="10"/>
      <c r="K248" s="10"/>
      <c r="L248" s="13">
        <f>SUM(Table19[[#This Row],[Base Wage per hour as of December 31st, 2024
 (before applying any grants/enhancements)]:[GOF (SWB) + Hourly Historical Funding (if applicable)]])</f>
        <v>0</v>
      </c>
      <c r="M248" s="7" t="str">
        <f>IF(ISERROR(VLOOKUP(D248,'Data Input (ROP Use Only)'!$D$1:$G$4,4,FALSE)),"",(VLOOKUP(D248,'Data Input (ROP Use Only)'!$D$1:$G$4,4,FALSE)))</f>
        <v/>
      </c>
      <c r="N248" s="5" t="str" cm="1">
        <f t="array" ref="N248">IFERROR((_xlfn.IFS(M248-L248&lt;=0,0,M248-L248&lt;=0,0,M248-L248&gt;=2,2,M248-L248&lt;3,M248-L248)),"")</f>
        <v/>
      </c>
      <c r="O248" s="5">
        <f>SUM(Table19[[#This Row],[Base Wage per hour as of December 31st, 2024
 (before applying any grants/enhancements)]:[GOF (SWB) + Hourly Historical Funding (if applicable)]],Table19[[#This Row],[Wage Enhancement (WEG) Eligibility Rate per hour]])</f>
        <v>0</v>
      </c>
      <c r="P248" s="5" t="str" cm="1">
        <f t="array" ref="P248">IFERROR((_xlfn.IFS(C248="NON-RECE",0,C248="Director-Approved",0,F248-O248&lt;=0,0,F248-O248&lt;=0,0,F248-O248&gt;=3,3,F248-O248&lt;3,F248-O248)),"")</f>
        <v/>
      </c>
      <c r="Q248" s="4" cm="1">
        <f t="array" ref="Q248">_xlfn.IFS(O248=0,0,O248&gt;=0,O248+P248)</f>
        <v>0</v>
      </c>
      <c r="R248" s="5" t="str">
        <f t="shared" si="3"/>
        <v/>
      </c>
      <c r="S248" s="4" cm="1">
        <f t="array" ref="S248">_xlfn.IFS(Q248=0,0,Q248&gt;=0,Q248+R248)</f>
        <v>0</v>
      </c>
      <c r="T24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8" s="5">
        <f>MAX(Table19[[#This Row],[Staff Hourly Wage as of December 31st, 2024
 (inclusive of all grants/enhancements, do NOT include top-up)]],Table19[[#This Row],[Base Wage + PE + Historical + GOF + HA + WEG + Wage increase + Wage floor ]])</f>
        <v>0</v>
      </c>
      <c r="V248" s="4">
        <f>Table19[[#This Row],[Final 2025 Hourly Wage
(Higher of column H '[2024 wage'] and column S '[2025 wage'])]]*Table19[[#This Row],[Estimated program hours worked from Jan 1st to Dec 31st 2025]]</f>
        <v>0</v>
      </c>
      <c r="X248" s="35" t="str">
        <f>Table19[[#This Row],[Wage Enhancement (WEG) Eligibility Rate per hour]]</f>
        <v/>
      </c>
      <c r="Y248" s="42">
        <f>Table19[[#This Row],[Hourly Pay Equity (PE) (if applicable)]]+Table19[[#This Row],[GOF (SWB) + Hourly Historical Funding (if applicable)]]</f>
        <v>0</v>
      </c>
      <c r="Z248" s="36">
        <f>IFERROR(Table19[[#This Row],[2025 Wage Increase Rate]]+Table19[[#This Row],[2025 Wage Floor Rate]]+Table19[[#This Row],[Wage Stability]],0)</f>
        <v>0</v>
      </c>
    </row>
    <row r="249" spans="1:26" outlineLevel="1" x14ac:dyDescent="0.55000000000000004">
      <c r="A249" s="11"/>
      <c r="B249" s="12"/>
      <c r="C249" s="12"/>
      <c r="D249" s="11"/>
      <c r="E249" s="32" t="str">
        <f>IF(ISERROR(VLOOKUP(D249,'Data Input (ROP Use Only)'!$D$1:$E$4,2,FALSE)),"",(VLOOKUP(D249,'Data Input (ROP Use Only)'!$D$1:$E$4,2,FALSE)))</f>
        <v/>
      </c>
      <c r="F249" s="32" t="str">
        <f>IF(ISERROR(VLOOKUP(D249,'Data Input (ROP Use Only)'!$D$1:$F$4,3,FALSE)),"",(VLOOKUP(D249,'Data Input (ROP Use Only)'!$D$1:$F$4,3,FALSE)))</f>
        <v/>
      </c>
      <c r="G249" s="9"/>
      <c r="H249" s="9"/>
      <c r="I249" s="10"/>
      <c r="J249" s="10"/>
      <c r="K249" s="10"/>
      <c r="L249" s="13">
        <f>SUM(Table19[[#This Row],[Base Wage per hour as of December 31st, 2024
 (before applying any grants/enhancements)]:[GOF (SWB) + Hourly Historical Funding (if applicable)]])</f>
        <v>0</v>
      </c>
      <c r="M249" s="7" t="str">
        <f>IF(ISERROR(VLOOKUP(D249,'Data Input (ROP Use Only)'!$D$1:$G$4,4,FALSE)),"",(VLOOKUP(D249,'Data Input (ROP Use Only)'!$D$1:$G$4,4,FALSE)))</f>
        <v/>
      </c>
      <c r="N249" s="5" t="str" cm="1">
        <f t="array" ref="N249">IFERROR((_xlfn.IFS(M249-L249&lt;=0,0,M249-L249&lt;=0,0,M249-L249&gt;=2,2,M249-L249&lt;3,M249-L249)),"")</f>
        <v/>
      </c>
      <c r="O249" s="5">
        <f>SUM(Table19[[#This Row],[Base Wage per hour as of December 31st, 2024
 (before applying any grants/enhancements)]:[GOF (SWB) + Hourly Historical Funding (if applicable)]],Table19[[#This Row],[Wage Enhancement (WEG) Eligibility Rate per hour]])</f>
        <v>0</v>
      </c>
      <c r="P249" s="5" t="str" cm="1">
        <f t="array" ref="P249">IFERROR((_xlfn.IFS(C249="NON-RECE",0,C249="Director-Approved",0,F249-O249&lt;=0,0,F249-O249&lt;=0,0,F249-O249&gt;=3,3,F249-O249&lt;3,F249-O249)),"")</f>
        <v/>
      </c>
      <c r="Q249" s="4" cm="1">
        <f t="array" ref="Q249">_xlfn.IFS(O249=0,0,O249&gt;=0,O249+P249)</f>
        <v>0</v>
      </c>
      <c r="R249" s="5" t="str">
        <f t="shared" si="3"/>
        <v/>
      </c>
      <c r="S249" s="4" cm="1">
        <f t="array" ref="S249">_xlfn.IFS(Q249=0,0,Q249&gt;=0,Q249+R249)</f>
        <v>0</v>
      </c>
      <c r="T24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49" s="5">
        <f>MAX(Table19[[#This Row],[Staff Hourly Wage as of December 31st, 2024
 (inclusive of all grants/enhancements, do NOT include top-up)]],Table19[[#This Row],[Base Wage + PE + Historical + GOF + HA + WEG + Wage increase + Wage floor ]])</f>
        <v>0</v>
      </c>
      <c r="V249" s="4">
        <f>Table19[[#This Row],[Final 2025 Hourly Wage
(Higher of column H '[2024 wage'] and column S '[2025 wage'])]]*Table19[[#This Row],[Estimated program hours worked from Jan 1st to Dec 31st 2025]]</f>
        <v>0</v>
      </c>
      <c r="X249" s="35" t="str">
        <f>Table19[[#This Row],[Wage Enhancement (WEG) Eligibility Rate per hour]]</f>
        <v/>
      </c>
      <c r="Y249" s="42">
        <f>Table19[[#This Row],[Hourly Pay Equity (PE) (if applicable)]]+Table19[[#This Row],[GOF (SWB) + Hourly Historical Funding (if applicable)]]</f>
        <v>0</v>
      </c>
      <c r="Z249" s="36">
        <f>IFERROR(Table19[[#This Row],[2025 Wage Increase Rate]]+Table19[[#This Row],[2025 Wage Floor Rate]]+Table19[[#This Row],[Wage Stability]],0)</f>
        <v>0</v>
      </c>
    </row>
    <row r="250" spans="1:26" outlineLevel="1" x14ac:dyDescent="0.55000000000000004">
      <c r="A250" s="11"/>
      <c r="B250" s="12"/>
      <c r="C250" s="12"/>
      <c r="D250" s="11"/>
      <c r="E250" s="32" t="str">
        <f>IF(ISERROR(VLOOKUP(D250,'Data Input (ROP Use Only)'!$D$1:$E$4,2,FALSE)),"",(VLOOKUP(D250,'Data Input (ROP Use Only)'!$D$1:$E$4,2,FALSE)))</f>
        <v/>
      </c>
      <c r="F250" s="32" t="str">
        <f>IF(ISERROR(VLOOKUP(D250,'Data Input (ROP Use Only)'!$D$1:$F$4,3,FALSE)),"",(VLOOKUP(D250,'Data Input (ROP Use Only)'!$D$1:$F$4,3,FALSE)))</f>
        <v/>
      </c>
      <c r="G250" s="9"/>
      <c r="H250" s="9"/>
      <c r="I250" s="10"/>
      <c r="J250" s="10"/>
      <c r="K250" s="10"/>
      <c r="L250" s="13">
        <f>SUM(Table19[[#This Row],[Base Wage per hour as of December 31st, 2024
 (before applying any grants/enhancements)]:[GOF (SWB) + Hourly Historical Funding (if applicable)]])</f>
        <v>0</v>
      </c>
      <c r="M250" s="7" t="str">
        <f>IF(ISERROR(VLOOKUP(D250,'Data Input (ROP Use Only)'!$D$1:$G$4,4,FALSE)),"",(VLOOKUP(D250,'Data Input (ROP Use Only)'!$D$1:$G$4,4,FALSE)))</f>
        <v/>
      </c>
      <c r="N250" s="5" t="str" cm="1">
        <f t="array" ref="N250">IFERROR((_xlfn.IFS(M250-L250&lt;=0,0,M250-L250&lt;=0,0,M250-L250&gt;=2,2,M250-L250&lt;3,M250-L250)),"")</f>
        <v/>
      </c>
      <c r="O250" s="5">
        <f>SUM(Table19[[#This Row],[Base Wage per hour as of December 31st, 2024
 (before applying any grants/enhancements)]:[GOF (SWB) + Hourly Historical Funding (if applicable)]],Table19[[#This Row],[Wage Enhancement (WEG) Eligibility Rate per hour]])</f>
        <v>0</v>
      </c>
      <c r="P250" s="5" t="str" cm="1">
        <f t="array" ref="P250">IFERROR((_xlfn.IFS(C250="NON-RECE",0,C250="Director-Approved",0,F250-O250&lt;=0,0,F250-O250&lt;=0,0,F250-O250&gt;=3,3,F250-O250&lt;3,F250-O250)),"")</f>
        <v/>
      </c>
      <c r="Q250" s="4" cm="1">
        <f t="array" ref="Q250">_xlfn.IFS(O250=0,0,O250&gt;=0,O250+P250)</f>
        <v>0</v>
      </c>
      <c r="R250" s="5" t="str">
        <f t="shared" si="3"/>
        <v/>
      </c>
      <c r="S250" s="4" cm="1">
        <f t="array" ref="S250">_xlfn.IFS(Q250=0,0,Q250&gt;=0,Q250+R250)</f>
        <v>0</v>
      </c>
      <c r="T25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0" s="5">
        <f>MAX(Table19[[#This Row],[Staff Hourly Wage as of December 31st, 2024
 (inclusive of all grants/enhancements, do NOT include top-up)]],Table19[[#This Row],[Base Wage + PE + Historical + GOF + HA + WEG + Wage increase + Wage floor ]])</f>
        <v>0</v>
      </c>
      <c r="V250" s="4">
        <f>Table19[[#This Row],[Final 2025 Hourly Wage
(Higher of column H '[2024 wage'] and column S '[2025 wage'])]]*Table19[[#This Row],[Estimated program hours worked from Jan 1st to Dec 31st 2025]]</f>
        <v>0</v>
      </c>
      <c r="X250" s="35" t="str">
        <f>Table19[[#This Row],[Wage Enhancement (WEG) Eligibility Rate per hour]]</f>
        <v/>
      </c>
      <c r="Y250" s="42">
        <f>Table19[[#This Row],[Hourly Pay Equity (PE) (if applicable)]]+Table19[[#This Row],[GOF (SWB) + Hourly Historical Funding (if applicable)]]</f>
        <v>0</v>
      </c>
      <c r="Z250" s="36">
        <f>IFERROR(Table19[[#This Row],[2025 Wage Increase Rate]]+Table19[[#This Row],[2025 Wage Floor Rate]]+Table19[[#This Row],[Wage Stability]],0)</f>
        <v>0</v>
      </c>
    </row>
    <row r="251" spans="1:26" outlineLevel="1" x14ac:dyDescent="0.55000000000000004">
      <c r="A251" s="11"/>
      <c r="B251" s="12"/>
      <c r="C251" s="12"/>
      <c r="D251" s="11"/>
      <c r="E251" s="32" t="str">
        <f>IF(ISERROR(VLOOKUP(D251,'Data Input (ROP Use Only)'!$D$1:$E$4,2,FALSE)),"",(VLOOKUP(D251,'Data Input (ROP Use Only)'!$D$1:$E$4,2,FALSE)))</f>
        <v/>
      </c>
      <c r="F251" s="32" t="str">
        <f>IF(ISERROR(VLOOKUP(D251,'Data Input (ROP Use Only)'!$D$1:$F$4,3,FALSE)),"",(VLOOKUP(D251,'Data Input (ROP Use Only)'!$D$1:$F$4,3,FALSE)))</f>
        <v/>
      </c>
      <c r="G251" s="9"/>
      <c r="H251" s="9"/>
      <c r="I251" s="10"/>
      <c r="J251" s="10"/>
      <c r="K251" s="10"/>
      <c r="L251" s="13">
        <f>SUM(Table19[[#This Row],[Base Wage per hour as of December 31st, 2024
 (before applying any grants/enhancements)]:[GOF (SWB) + Hourly Historical Funding (if applicable)]])</f>
        <v>0</v>
      </c>
      <c r="M251" s="7" t="str">
        <f>IF(ISERROR(VLOOKUP(D251,'Data Input (ROP Use Only)'!$D$1:$G$4,4,FALSE)),"",(VLOOKUP(D251,'Data Input (ROP Use Only)'!$D$1:$G$4,4,FALSE)))</f>
        <v/>
      </c>
      <c r="N251" s="5" t="str" cm="1">
        <f t="array" ref="N251">IFERROR((_xlfn.IFS(M251-L251&lt;=0,0,M251-L251&lt;=0,0,M251-L251&gt;=2,2,M251-L251&lt;3,M251-L251)),"")</f>
        <v/>
      </c>
      <c r="O251" s="5">
        <f>SUM(Table19[[#This Row],[Base Wage per hour as of December 31st, 2024
 (before applying any grants/enhancements)]:[GOF (SWB) + Hourly Historical Funding (if applicable)]],Table19[[#This Row],[Wage Enhancement (WEG) Eligibility Rate per hour]])</f>
        <v>0</v>
      </c>
      <c r="P251" s="5" t="str" cm="1">
        <f t="array" ref="P251">IFERROR((_xlfn.IFS(C251="NON-RECE",0,C251="Director-Approved",0,F251-O251&lt;=0,0,F251-O251&lt;=0,0,F251-O251&gt;=3,3,F251-O251&lt;3,F251-O251)),"")</f>
        <v/>
      </c>
      <c r="Q251" s="4" cm="1">
        <f t="array" ref="Q251">_xlfn.IFS(O251=0,0,O251&gt;=0,O251+P251)</f>
        <v>0</v>
      </c>
      <c r="R251" s="5" t="str">
        <f t="shared" si="3"/>
        <v/>
      </c>
      <c r="S251" s="4" cm="1">
        <f t="array" ref="S251">_xlfn.IFS(Q251=0,0,Q251&gt;=0,Q251+R251)</f>
        <v>0</v>
      </c>
      <c r="T25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1" s="5">
        <f>MAX(Table19[[#This Row],[Staff Hourly Wage as of December 31st, 2024
 (inclusive of all grants/enhancements, do NOT include top-up)]],Table19[[#This Row],[Base Wage + PE + Historical + GOF + HA + WEG + Wage increase + Wage floor ]])</f>
        <v>0</v>
      </c>
      <c r="V251" s="4">
        <f>Table19[[#This Row],[Final 2025 Hourly Wage
(Higher of column H '[2024 wage'] and column S '[2025 wage'])]]*Table19[[#This Row],[Estimated program hours worked from Jan 1st to Dec 31st 2025]]</f>
        <v>0</v>
      </c>
      <c r="X251" s="35" t="str">
        <f>Table19[[#This Row],[Wage Enhancement (WEG) Eligibility Rate per hour]]</f>
        <v/>
      </c>
      <c r="Y251" s="42">
        <f>Table19[[#This Row],[Hourly Pay Equity (PE) (if applicable)]]+Table19[[#This Row],[GOF (SWB) + Hourly Historical Funding (if applicable)]]</f>
        <v>0</v>
      </c>
      <c r="Z251" s="36">
        <f>IFERROR(Table19[[#This Row],[2025 Wage Increase Rate]]+Table19[[#This Row],[2025 Wage Floor Rate]]+Table19[[#This Row],[Wage Stability]],0)</f>
        <v>0</v>
      </c>
    </row>
    <row r="252" spans="1:26" outlineLevel="1" x14ac:dyDescent="0.55000000000000004">
      <c r="A252" s="11"/>
      <c r="B252" s="12"/>
      <c r="C252" s="12"/>
      <c r="D252" s="11"/>
      <c r="E252" s="32" t="str">
        <f>IF(ISERROR(VLOOKUP(D252,'Data Input (ROP Use Only)'!$D$1:$E$4,2,FALSE)),"",(VLOOKUP(D252,'Data Input (ROP Use Only)'!$D$1:$E$4,2,FALSE)))</f>
        <v/>
      </c>
      <c r="F252" s="32" t="str">
        <f>IF(ISERROR(VLOOKUP(D252,'Data Input (ROP Use Only)'!$D$1:$F$4,3,FALSE)),"",(VLOOKUP(D252,'Data Input (ROP Use Only)'!$D$1:$F$4,3,FALSE)))</f>
        <v/>
      </c>
      <c r="G252" s="9"/>
      <c r="H252" s="9"/>
      <c r="I252" s="10"/>
      <c r="J252" s="10"/>
      <c r="K252" s="10"/>
      <c r="L252" s="13">
        <f>SUM(Table19[[#This Row],[Base Wage per hour as of December 31st, 2024
 (before applying any grants/enhancements)]:[GOF (SWB) + Hourly Historical Funding (if applicable)]])</f>
        <v>0</v>
      </c>
      <c r="M252" s="7" t="str">
        <f>IF(ISERROR(VLOOKUP(D252,'Data Input (ROP Use Only)'!$D$1:$G$4,4,FALSE)),"",(VLOOKUP(D252,'Data Input (ROP Use Only)'!$D$1:$G$4,4,FALSE)))</f>
        <v/>
      </c>
      <c r="N252" s="5" t="str" cm="1">
        <f t="array" ref="N252">IFERROR((_xlfn.IFS(M252-L252&lt;=0,0,M252-L252&lt;=0,0,M252-L252&gt;=2,2,M252-L252&lt;3,M252-L252)),"")</f>
        <v/>
      </c>
      <c r="O252" s="5">
        <f>SUM(Table19[[#This Row],[Base Wage per hour as of December 31st, 2024
 (before applying any grants/enhancements)]:[GOF (SWB) + Hourly Historical Funding (if applicable)]],Table19[[#This Row],[Wage Enhancement (WEG) Eligibility Rate per hour]])</f>
        <v>0</v>
      </c>
      <c r="P252" s="5" t="str" cm="1">
        <f t="array" ref="P252">IFERROR((_xlfn.IFS(C252="NON-RECE",0,C252="Director-Approved",0,F252-O252&lt;=0,0,F252-O252&lt;=0,0,F252-O252&gt;=3,3,F252-O252&lt;3,F252-O252)),"")</f>
        <v/>
      </c>
      <c r="Q252" s="4" cm="1">
        <f t="array" ref="Q252">_xlfn.IFS(O252=0,0,O252&gt;=0,O252+P252)</f>
        <v>0</v>
      </c>
      <c r="R252" s="5" t="str">
        <f t="shared" si="3"/>
        <v/>
      </c>
      <c r="S252" s="4" cm="1">
        <f t="array" ref="S252">_xlfn.IFS(Q252=0,0,Q252&gt;=0,Q252+R252)</f>
        <v>0</v>
      </c>
      <c r="T25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2" s="5">
        <f>MAX(Table19[[#This Row],[Staff Hourly Wage as of December 31st, 2024
 (inclusive of all grants/enhancements, do NOT include top-up)]],Table19[[#This Row],[Base Wage + PE + Historical + GOF + HA + WEG + Wage increase + Wage floor ]])</f>
        <v>0</v>
      </c>
      <c r="V252" s="4">
        <f>Table19[[#This Row],[Final 2025 Hourly Wage
(Higher of column H '[2024 wage'] and column S '[2025 wage'])]]*Table19[[#This Row],[Estimated program hours worked from Jan 1st to Dec 31st 2025]]</f>
        <v>0</v>
      </c>
      <c r="X252" s="35" t="str">
        <f>Table19[[#This Row],[Wage Enhancement (WEG) Eligibility Rate per hour]]</f>
        <v/>
      </c>
      <c r="Y252" s="42">
        <f>Table19[[#This Row],[Hourly Pay Equity (PE) (if applicable)]]+Table19[[#This Row],[GOF (SWB) + Hourly Historical Funding (if applicable)]]</f>
        <v>0</v>
      </c>
      <c r="Z252" s="36">
        <f>IFERROR(Table19[[#This Row],[2025 Wage Increase Rate]]+Table19[[#This Row],[2025 Wage Floor Rate]]+Table19[[#This Row],[Wage Stability]],0)</f>
        <v>0</v>
      </c>
    </row>
    <row r="253" spans="1:26" outlineLevel="1" x14ac:dyDescent="0.55000000000000004">
      <c r="A253" s="11"/>
      <c r="B253" s="12"/>
      <c r="C253" s="12"/>
      <c r="D253" s="11"/>
      <c r="E253" s="32" t="str">
        <f>IF(ISERROR(VLOOKUP(D253,'Data Input (ROP Use Only)'!$D$1:$E$4,2,FALSE)),"",(VLOOKUP(D253,'Data Input (ROP Use Only)'!$D$1:$E$4,2,FALSE)))</f>
        <v/>
      </c>
      <c r="F253" s="32" t="str">
        <f>IF(ISERROR(VLOOKUP(D253,'Data Input (ROP Use Only)'!$D$1:$F$4,3,FALSE)),"",(VLOOKUP(D253,'Data Input (ROP Use Only)'!$D$1:$F$4,3,FALSE)))</f>
        <v/>
      </c>
      <c r="G253" s="9"/>
      <c r="H253" s="9"/>
      <c r="I253" s="10"/>
      <c r="J253" s="10"/>
      <c r="K253" s="10"/>
      <c r="L253" s="13">
        <f>SUM(Table19[[#This Row],[Base Wage per hour as of December 31st, 2024
 (before applying any grants/enhancements)]:[GOF (SWB) + Hourly Historical Funding (if applicable)]])</f>
        <v>0</v>
      </c>
      <c r="M253" s="7" t="str">
        <f>IF(ISERROR(VLOOKUP(D253,'Data Input (ROP Use Only)'!$D$1:$G$4,4,FALSE)),"",(VLOOKUP(D253,'Data Input (ROP Use Only)'!$D$1:$G$4,4,FALSE)))</f>
        <v/>
      </c>
      <c r="N253" s="5" t="str" cm="1">
        <f t="array" ref="N253">IFERROR((_xlfn.IFS(M253-L253&lt;=0,0,M253-L253&lt;=0,0,M253-L253&gt;=2,2,M253-L253&lt;3,M253-L253)),"")</f>
        <v/>
      </c>
      <c r="O253" s="5">
        <f>SUM(Table19[[#This Row],[Base Wage per hour as of December 31st, 2024
 (before applying any grants/enhancements)]:[GOF (SWB) + Hourly Historical Funding (if applicable)]],Table19[[#This Row],[Wage Enhancement (WEG) Eligibility Rate per hour]])</f>
        <v>0</v>
      </c>
      <c r="P253" s="5" t="str" cm="1">
        <f t="array" ref="P253">IFERROR((_xlfn.IFS(C253="NON-RECE",0,C253="Director-Approved",0,F253-O253&lt;=0,0,F253-O253&lt;=0,0,F253-O253&gt;=3,3,F253-O253&lt;3,F253-O253)),"")</f>
        <v/>
      </c>
      <c r="Q253" s="4" cm="1">
        <f t="array" ref="Q253">_xlfn.IFS(O253=0,0,O253&gt;=0,O253+P253)</f>
        <v>0</v>
      </c>
      <c r="R253" s="5" t="str">
        <f t="shared" si="3"/>
        <v/>
      </c>
      <c r="S253" s="4" cm="1">
        <f t="array" ref="S253">_xlfn.IFS(Q253=0,0,Q253&gt;=0,Q253+R253)</f>
        <v>0</v>
      </c>
      <c r="T25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3" s="5">
        <f>MAX(Table19[[#This Row],[Staff Hourly Wage as of December 31st, 2024
 (inclusive of all grants/enhancements, do NOT include top-up)]],Table19[[#This Row],[Base Wage + PE + Historical + GOF + HA + WEG + Wage increase + Wage floor ]])</f>
        <v>0</v>
      </c>
      <c r="V253" s="4">
        <f>Table19[[#This Row],[Final 2025 Hourly Wage
(Higher of column H '[2024 wage'] and column S '[2025 wage'])]]*Table19[[#This Row],[Estimated program hours worked from Jan 1st to Dec 31st 2025]]</f>
        <v>0</v>
      </c>
      <c r="X253" s="35" t="str">
        <f>Table19[[#This Row],[Wage Enhancement (WEG) Eligibility Rate per hour]]</f>
        <v/>
      </c>
      <c r="Y253" s="42">
        <f>Table19[[#This Row],[Hourly Pay Equity (PE) (if applicable)]]+Table19[[#This Row],[GOF (SWB) + Hourly Historical Funding (if applicable)]]</f>
        <v>0</v>
      </c>
      <c r="Z253" s="36">
        <f>IFERROR(Table19[[#This Row],[2025 Wage Increase Rate]]+Table19[[#This Row],[2025 Wage Floor Rate]]+Table19[[#This Row],[Wage Stability]],0)</f>
        <v>0</v>
      </c>
    </row>
    <row r="254" spans="1:26" outlineLevel="1" x14ac:dyDescent="0.55000000000000004">
      <c r="A254" s="11"/>
      <c r="B254" s="12"/>
      <c r="C254" s="12"/>
      <c r="D254" s="11"/>
      <c r="E254" s="32" t="str">
        <f>IF(ISERROR(VLOOKUP(D254,'Data Input (ROP Use Only)'!$D$1:$E$4,2,FALSE)),"",(VLOOKUP(D254,'Data Input (ROP Use Only)'!$D$1:$E$4,2,FALSE)))</f>
        <v/>
      </c>
      <c r="F254" s="32" t="str">
        <f>IF(ISERROR(VLOOKUP(D254,'Data Input (ROP Use Only)'!$D$1:$F$4,3,FALSE)),"",(VLOOKUP(D254,'Data Input (ROP Use Only)'!$D$1:$F$4,3,FALSE)))</f>
        <v/>
      </c>
      <c r="G254" s="9"/>
      <c r="H254" s="9"/>
      <c r="I254" s="10"/>
      <c r="J254" s="10"/>
      <c r="K254" s="10"/>
      <c r="L254" s="13">
        <f>SUM(Table19[[#This Row],[Base Wage per hour as of December 31st, 2024
 (before applying any grants/enhancements)]:[GOF (SWB) + Hourly Historical Funding (if applicable)]])</f>
        <v>0</v>
      </c>
      <c r="M254" s="7" t="str">
        <f>IF(ISERROR(VLOOKUP(D254,'Data Input (ROP Use Only)'!$D$1:$G$4,4,FALSE)),"",(VLOOKUP(D254,'Data Input (ROP Use Only)'!$D$1:$G$4,4,FALSE)))</f>
        <v/>
      </c>
      <c r="N254" s="5" t="str" cm="1">
        <f t="array" ref="N254">IFERROR((_xlfn.IFS(M254-L254&lt;=0,0,M254-L254&lt;=0,0,M254-L254&gt;=2,2,M254-L254&lt;3,M254-L254)),"")</f>
        <v/>
      </c>
      <c r="O254" s="5">
        <f>SUM(Table19[[#This Row],[Base Wage per hour as of December 31st, 2024
 (before applying any grants/enhancements)]:[GOF (SWB) + Hourly Historical Funding (if applicable)]],Table19[[#This Row],[Wage Enhancement (WEG) Eligibility Rate per hour]])</f>
        <v>0</v>
      </c>
      <c r="P254" s="5" t="str" cm="1">
        <f t="array" ref="P254">IFERROR((_xlfn.IFS(C254="NON-RECE",0,C254="Director-Approved",0,F254-O254&lt;=0,0,F254-O254&lt;=0,0,F254-O254&gt;=3,3,F254-O254&lt;3,F254-O254)),"")</f>
        <v/>
      </c>
      <c r="Q254" s="4" cm="1">
        <f t="array" ref="Q254">_xlfn.IFS(O254=0,0,O254&gt;=0,O254+P254)</f>
        <v>0</v>
      </c>
      <c r="R254" s="5" t="str">
        <f t="shared" si="3"/>
        <v/>
      </c>
      <c r="S254" s="4" cm="1">
        <f t="array" ref="S254">_xlfn.IFS(Q254=0,0,Q254&gt;=0,Q254+R254)</f>
        <v>0</v>
      </c>
      <c r="T25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4" s="5">
        <f>MAX(Table19[[#This Row],[Staff Hourly Wage as of December 31st, 2024
 (inclusive of all grants/enhancements, do NOT include top-up)]],Table19[[#This Row],[Base Wage + PE + Historical + GOF + HA + WEG + Wage increase + Wage floor ]])</f>
        <v>0</v>
      </c>
      <c r="V254" s="4">
        <f>Table19[[#This Row],[Final 2025 Hourly Wage
(Higher of column H '[2024 wage'] and column S '[2025 wage'])]]*Table19[[#This Row],[Estimated program hours worked from Jan 1st to Dec 31st 2025]]</f>
        <v>0</v>
      </c>
      <c r="X254" s="35" t="str">
        <f>Table19[[#This Row],[Wage Enhancement (WEG) Eligibility Rate per hour]]</f>
        <v/>
      </c>
      <c r="Y254" s="42">
        <f>Table19[[#This Row],[Hourly Pay Equity (PE) (if applicable)]]+Table19[[#This Row],[GOF (SWB) + Hourly Historical Funding (if applicable)]]</f>
        <v>0</v>
      </c>
      <c r="Z254" s="36">
        <f>IFERROR(Table19[[#This Row],[2025 Wage Increase Rate]]+Table19[[#This Row],[2025 Wage Floor Rate]]+Table19[[#This Row],[Wage Stability]],0)</f>
        <v>0</v>
      </c>
    </row>
    <row r="255" spans="1:26" outlineLevel="1" x14ac:dyDescent="0.55000000000000004">
      <c r="A255" s="11"/>
      <c r="B255" s="12"/>
      <c r="C255" s="12"/>
      <c r="D255" s="11"/>
      <c r="E255" s="32" t="str">
        <f>IF(ISERROR(VLOOKUP(D255,'Data Input (ROP Use Only)'!$D$1:$E$4,2,FALSE)),"",(VLOOKUP(D255,'Data Input (ROP Use Only)'!$D$1:$E$4,2,FALSE)))</f>
        <v/>
      </c>
      <c r="F255" s="32" t="str">
        <f>IF(ISERROR(VLOOKUP(D255,'Data Input (ROP Use Only)'!$D$1:$F$4,3,FALSE)),"",(VLOOKUP(D255,'Data Input (ROP Use Only)'!$D$1:$F$4,3,FALSE)))</f>
        <v/>
      </c>
      <c r="G255" s="9"/>
      <c r="H255" s="9"/>
      <c r="I255" s="10"/>
      <c r="J255" s="10"/>
      <c r="K255" s="10"/>
      <c r="L255" s="13">
        <f>SUM(Table19[[#This Row],[Base Wage per hour as of December 31st, 2024
 (before applying any grants/enhancements)]:[GOF (SWB) + Hourly Historical Funding (if applicable)]])</f>
        <v>0</v>
      </c>
      <c r="M255" s="7" t="str">
        <f>IF(ISERROR(VLOOKUP(D255,'Data Input (ROP Use Only)'!$D$1:$G$4,4,FALSE)),"",(VLOOKUP(D255,'Data Input (ROP Use Only)'!$D$1:$G$4,4,FALSE)))</f>
        <v/>
      </c>
      <c r="N255" s="5" t="str" cm="1">
        <f t="array" ref="N255">IFERROR((_xlfn.IFS(M255-L255&lt;=0,0,M255-L255&lt;=0,0,M255-L255&gt;=2,2,M255-L255&lt;3,M255-L255)),"")</f>
        <v/>
      </c>
      <c r="O255" s="5">
        <f>SUM(Table19[[#This Row],[Base Wage per hour as of December 31st, 2024
 (before applying any grants/enhancements)]:[GOF (SWB) + Hourly Historical Funding (if applicable)]],Table19[[#This Row],[Wage Enhancement (WEG) Eligibility Rate per hour]])</f>
        <v>0</v>
      </c>
      <c r="P255" s="5" t="str" cm="1">
        <f t="array" ref="P255">IFERROR((_xlfn.IFS(C255="NON-RECE",0,C255="Director-Approved",0,F255-O255&lt;=0,0,F255-O255&lt;=0,0,F255-O255&gt;=3,3,F255-O255&lt;3,F255-O255)),"")</f>
        <v/>
      </c>
      <c r="Q255" s="4" cm="1">
        <f t="array" ref="Q255">_xlfn.IFS(O255=0,0,O255&gt;=0,O255+P255)</f>
        <v>0</v>
      </c>
      <c r="R255" s="5" t="str">
        <f t="shared" si="3"/>
        <v/>
      </c>
      <c r="S255" s="4" cm="1">
        <f t="array" ref="S255">_xlfn.IFS(Q255=0,0,Q255&gt;=0,Q255+R255)</f>
        <v>0</v>
      </c>
      <c r="T25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5" s="5">
        <f>MAX(Table19[[#This Row],[Staff Hourly Wage as of December 31st, 2024
 (inclusive of all grants/enhancements, do NOT include top-up)]],Table19[[#This Row],[Base Wage + PE + Historical + GOF + HA + WEG + Wage increase + Wage floor ]])</f>
        <v>0</v>
      </c>
      <c r="V255" s="4">
        <f>Table19[[#This Row],[Final 2025 Hourly Wage
(Higher of column H '[2024 wage'] and column S '[2025 wage'])]]*Table19[[#This Row],[Estimated program hours worked from Jan 1st to Dec 31st 2025]]</f>
        <v>0</v>
      </c>
      <c r="X255" s="35" t="str">
        <f>Table19[[#This Row],[Wage Enhancement (WEG) Eligibility Rate per hour]]</f>
        <v/>
      </c>
      <c r="Y255" s="42">
        <f>Table19[[#This Row],[Hourly Pay Equity (PE) (if applicable)]]+Table19[[#This Row],[GOF (SWB) + Hourly Historical Funding (if applicable)]]</f>
        <v>0</v>
      </c>
      <c r="Z255" s="36">
        <f>IFERROR(Table19[[#This Row],[2025 Wage Increase Rate]]+Table19[[#This Row],[2025 Wage Floor Rate]]+Table19[[#This Row],[Wage Stability]],0)</f>
        <v>0</v>
      </c>
    </row>
    <row r="256" spans="1:26" outlineLevel="1" x14ac:dyDescent="0.55000000000000004">
      <c r="A256" s="11"/>
      <c r="B256" s="12"/>
      <c r="C256" s="12"/>
      <c r="D256" s="11"/>
      <c r="E256" s="32" t="str">
        <f>IF(ISERROR(VLOOKUP(D256,'Data Input (ROP Use Only)'!$D$1:$E$4,2,FALSE)),"",(VLOOKUP(D256,'Data Input (ROP Use Only)'!$D$1:$E$4,2,FALSE)))</f>
        <v/>
      </c>
      <c r="F256" s="32" t="str">
        <f>IF(ISERROR(VLOOKUP(D256,'Data Input (ROP Use Only)'!$D$1:$F$4,3,FALSE)),"",(VLOOKUP(D256,'Data Input (ROP Use Only)'!$D$1:$F$4,3,FALSE)))</f>
        <v/>
      </c>
      <c r="G256" s="9"/>
      <c r="H256" s="9"/>
      <c r="I256" s="10"/>
      <c r="J256" s="10"/>
      <c r="K256" s="10"/>
      <c r="L256" s="13">
        <f>SUM(Table19[[#This Row],[Base Wage per hour as of December 31st, 2024
 (before applying any grants/enhancements)]:[GOF (SWB) + Hourly Historical Funding (if applicable)]])</f>
        <v>0</v>
      </c>
      <c r="M256" s="7" t="str">
        <f>IF(ISERROR(VLOOKUP(D256,'Data Input (ROP Use Only)'!$D$1:$G$4,4,FALSE)),"",(VLOOKUP(D256,'Data Input (ROP Use Only)'!$D$1:$G$4,4,FALSE)))</f>
        <v/>
      </c>
      <c r="N256" s="5" t="str" cm="1">
        <f t="array" ref="N256">IFERROR((_xlfn.IFS(M256-L256&lt;=0,0,M256-L256&lt;=0,0,M256-L256&gt;=2,2,M256-L256&lt;3,M256-L256)),"")</f>
        <v/>
      </c>
      <c r="O256" s="5">
        <f>SUM(Table19[[#This Row],[Base Wage per hour as of December 31st, 2024
 (before applying any grants/enhancements)]:[GOF (SWB) + Hourly Historical Funding (if applicable)]],Table19[[#This Row],[Wage Enhancement (WEG) Eligibility Rate per hour]])</f>
        <v>0</v>
      </c>
      <c r="P256" s="5" t="str" cm="1">
        <f t="array" ref="P256">IFERROR((_xlfn.IFS(C256="NON-RECE",0,C256="Director-Approved",0,F256-O256&lt;=0,0,F256-O256&lt;=0,0,F256-O256&gt;=3,3,F256-O256&lt;3,F256-O256)),"")</f>
        <v/>
      </c>
      <c r="Q256" s="4" cm="1">
        <f t="array" ref="Q256">_xlfn.IFS(O256=0,0,O256&gt;=0,O256+P256)</f>
        <v>0</v>
      </c>
      <c r="R256" s="5" t="str">
        <f t="shared" si="3"/>
        <v/>
      </c>
      <c r="S256" s="4" cm="1">
        <f t="array" ref="S256">_xlfn.IFS(Q256=0,0,Q256&gt;=0,Q256+R256)</f>
        <v>0</v>
      </c>
      <c r="T25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6" s="5">
        <f>MAX(Table19[[#This Row],[Staff Hourly Wage as of December 31st, 2024
 (inclusive of all grants/enhancements, do NOT include top-up)]],Table19[[#This Row],[Base Wage + PE + Historical + GOF + HA + WEG + Wage increase + Wage floor ]])</f>
        <v>0</v>
      </c>
      <c r="V256" s="4">
        <f>Table19[[#This Row],[Final 2025 Hourly Wage
(Higher of column H '[2024 wage'] and column S '[2025 wage'])]]*Table19[[#This Row],[Estimated program hours worked from Jan 1st to Dec 31st 2025]]</f>
        <v>0</v>
      </c>
      <c r="X256" s="35" t="str">
        <f>Table19[[#This Row],[Wage Enhancement (WEG) Eligibility Rate per hour]]</f>
        <v/>
      </c>
      <c r="Y256" s="42">
        <f>Table19[[#This Row],[Hourly Pay Equity (PE) (if applicable)]]+Table19[[#This Row],[GOF (SWB) + Hourly Historical Funding (if applicable)]]</f>
        <v>0</v>
      </c>
      <c r="Z256" s="36">
        <f>IFERROR(Table19[[#This Row],[2025 Wage Increase Rate]]+Table19[[#This Row],[2025 Wage Floor Rate]]+Table19[[#This Row],[Wage Stability]],0)</f>
        <v>0</v>
      </c>
    </row>
    <row r="257" spans="1:26" outlineLevel="1" x14ac:dyDescent="0.55000000000000004">
      <c r="A257" s="11"/>
      <c r="B257" s="12"/>
      <c r="C257" s="12"/>
      <c r="D257" s="11"/>
      <c r="E257" s="32" t="str">
        <f>IF(ISERROR(VLOOKUP(D257,'Data Input (ROP Use Only)'!$D$1:$E$4,2,FALSE)),"",(VLOOKUP(D257,'Data Input (ROP Use Only)'!$D$1:$E$4,2,FALSE)))</f>
        <v/>
      </c>
      <c r="F257" s="32" t="str">
        <f>IF(ISERROR(VLOOKUP(D257,'Data Input (ROP Use Only)'!$D$1:$F$4,3,FALSE)),"",(VLOOKUP(D257,'Data Input (ROP Use Only)'!$D$1:$F$4,3,FALSE)))</f>
        <v/>
      </c>
      <c r="G257" s="9"/>
      <c r="H257" s="9"/>
      <c r="I257" s="10"/>
      <c r="J257" s="10"/>
      <c r="K257" s="10"/>
      <c r="L257" s="13">
        <f>SUM(Table19[[#This Row],[Base Wage per hour as of December 31st, 2024
 (before applying any grants/enhancements)]:[GOF (SWB) + Hourly Historical Funding (if applicable)]])</f>
        <v>0</v>
      </c>
      <c r="M257" s="7" t="str">
        <f>IF(ISERROR(VLOOKUP(D257,'Data Input (ROP Use Only)'!$D$1:$G$4,4,FALSE)),"",(VLOOKUP(D257,'Data Input (ROP Use Only)'!$D$1:$G$4,4,FALSE)))</f>
        <v/>
      </c>
      <c r="N257" s="5" t="str" cm="1">
        <f t="array" ref="N257">IFERROR((_xlfn.IFS(M257-L257&lt;=0,0,M257-L257&lt;=0,0,M257-L257&gt;=2,2,M257-L257&lt;3,M257-L257)),"")</f>
        <v/>
      </c>
      <c r="O257" s="5">
        <f>SUM(Table19[[#This Row],[Base Wage per hour as of December 31st, 2024
 (before applying any grants/enhancements)]:[GOF (SWB) + Hourly Historical Funding (if applicable)]],Table19[[#This Row],[Wage Enhancement (WEG) Eligibility Rate per hour]])</f>
        <v>0</v>
      </c>
      <c r="P257" s="5" t="str" cm="1">
        <f t="array" ref="P257">IFERROR((_xlfn.IFS(C257="NON-RECE",0,C257="Director-Approved",0,F257-O257&lt;=0,0,F257-O257&lt;=0,0,F257-O257&gt;=3,3,F257-O257&lt;3,F257-O257)),"")</f>
        <v/>
      </c>
      <c r="Q257" s="4" cm="1">
        <f t="array" ref="Q257">_xlfn.IFS(O257=0,0,O257&gt;=0,O257+P257)</f>
        <v>0</v>
      </c>
      <c r="R257" s="5" t="str">
        <f t="shared" si="3"/>
        <v/>
      </c>
      <c r="S257" s="4" cm="1">
        <f t="array" ref="S257">_xlfn.IFS(Q257=0,0,Q257&gt;=0,Q257+R257)</f>
        <v>0</v>
      </c>
      <c r="T25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7" s="5">
        <f>MAX(Table19[[#This Row],[Staff Hourly Wage as of December 31st, 2024
 (inclusive of all grants/enhancements, do NOT include top-up)]],Table19[[#This Row],[Base Wage + PE + Historical + GOF + HA + WEG + Wage increase + Wage floor ]])</f>
        <v>0</v>
      </c>
      <c r="V257" s="4">
        <f>Table19[[#This Row],[Final 2025 Hourly Wage
(Higher of column H '[2024 wage'] and column S '[2025 wage'])]]*Table19[[#This Row],[Estimated program hours worked from Jan 1st to Dec 31st 2025]]</f>
        <v>0</v>
      </c>
      <c r="X257" s="35" t="str">
        <f>Table19[[#This Row],[Wage Enhancement (WEG) Eligibility Rate per hour]]</f>
        <v/>
      </c>
      <c r="Y257" s="42">
        <f>Table19[[#This Row],[Hourly Pay Equity (PE) (if applicable)]]+Table19[[#This Row],[GOF (SWB) + Hourly Historical Funding (if applicable)]]</f>
        <v>0</v>
      </c>
      <c r="Z257" s="36">
        <f>IFERROR(Table19[[#This Row],[2025 Wage Increase Rate]]+Table19[[#This Row],[2025 Wage Floor Rate]]+Table19[[#This Row],[Wage Stability]],0)</f>
        <v>0</v>
      </c>
    </row>
    <row r="258" spans="1:26" outlineLevel="1" x14ac:dyDescent="0.55000000000000004">
      <c r="A258" s="11"/>
      <c r="B258" s="12"/>
      <c r="C258" s="12"/>
      <c r="D258" s="11"/>
      <c r="E258" s="32" t="str">
        <f>IF(ISERROR(VLOOKUP(D258,'Data Input (ROP Use Only)'!$D$1:$E$4,2,FALSE)),"",(VLOOKUP(D258,'Data Input (ROP Use Only)'!$D$1:$E$4,2,FALSE)))</f>
        <v/>
      </c>
      <c r="F258" s="32" t="str">
        <f>IF(ISERROR(VLOOKUP(D258,'Data Input (ROP Use Only)'!$D$1:$F$4,3,FALSE)),"",(VLOOKUP(D258,'Data Input (ROP Use Only)'!$D$1:$F$4,3,FALSE)))</f>
        <v/>
      </c>
      <c r="G258" s="9"/>
      <c r="H258" s="9"/>
      <c r="I258" s="10"/>
      <c r="J258" s="10"/>
      <c r="K258" s="10"/>
      <c r="L258" s="13">
        <f>SUM(Table19[[#This Row],[Base Wage per hour as of December 31st, 2024
 (before applying any grants/enhancements)]:[GOF (SWB) + Hourly Historical Funding (if applicable)]])</f>
        <v>0</v>
      </c>
      <c r="M258" s="7" t="str">
        <f>IF(ISERROR(VLOOKUP(D258,'Data Input (ROP Use Only)'!$D$1:$G$4,4,FALSE)),"",(VLOOKUP(D258,'Data Input (ROP Use Only)'!$D$1:$G$4,4,FALSE)))</f>
        <v/>
      </c>
      <c r="N258" s="5" t="str" cm="1">
        <f t="array" ref="N258">IFERROR((_xlfn.IFS(M258-L258&lt;=0,0,M258-L258&lt;=0,0,M258-L258&gt;=2,2,M258-L258&lt;3,M258-L258)),"")</f>
        <v/>
      </c>
      <c r="O258" s="5">
        <f>SUM(Table19[[#This Row],[Base Wage per hour as of December 31st, 2024
 (before applying any grants/enhancements)]:[GOF (SWB) + Hourly Historical Funding (if applicable)]],Table19[[#This Row],[Wage Enhancement (WEG) Eligibility Rate per hour]])</f>
        <v>0</v>
      </c>
      <c r="P258" s="5" t="str" cm="1">
        <f t="array" ref="P258">IFERROR((_xlfn.IFS(C258="NON-RECE",0,C258="Director-Approved",0,F258-O258&lt;=0,0,F258-O258&lt;=0,0,F258-O258&gt;=3,3,F258-O258&lt;3,F258-O258)),"")</f>
        <v/>
      </c>
      <c r="Q258" s="4" cm="1">
        <f t="array" ref="Q258">_xlfn.IFS(O258=0,0,O258&gt;=0,O258+P258)</f>
        <v>0</v>
      </c>
      <c r="R258" s="5" t="str">
        <f t="shared" si="3"/>
        <v/>
      </c>
      <c r="S258" s="4" cm="1">
        <f t="array" ref="S258">_xlfn.IFS(Q258=0,0,Q258&gt;=0,Q258+R258)</f>
        <v>0</v>
      </c>
      <c r="T25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8" s="5">
        <f>MAX(Table19[[#This Row],[Staff Hourly Wage as of December 31st, 2024
 (inclusive of all grants/enhancements, do NOT include top-up)]],Table19[[#This Row],[Base Wage + PE + Historical + GOF + HA + WEG + Wage increase + Wage floor ]])</f>
        <v>0</v>
      </c>
      <c r="V258" s="4">
        <f>Table19[[#This Row],[Final 2025 Hourly Wage
(Higher of column H '[2024 wage'] and column S '[2025 wage'])]]*Table19[[#This Row],[Estimated program hours worked from Jan 1st to Dec 31st 2025]]</f>
        <v>0</v>
      </c>
      <c r="X258" s="35" t="str">
        <f>Table19[[#This Row],[Wage Enhancement (WEG) Eligibility Rate per hour]]</f>
        <v/>
      </c>
      <c r="Y258" s="42">
        <f>Table19[[#This Row],[Hourly Pay Equity (PE) (if applicable)]]+Table19[[#This Row],[GOF (SWB) + Hourly Historical Funding (if applicable)]]</f>
        <v>0</v>
      </c>
      <c r="Z258" s="36">
        <f>IFERROR(Table19[[#This Row],[2025 Wage Increase Rate]]+Table19[[#This Row],[2025 Wage Floor Rate]]+Table19[[#This Row],[Wage Stability]],0)</f>
        <v>0</v>
      </c>
    </row>
    <row r="259" spans="1:26" outlineLevel="1" x14ac:dyDescent="0.55000000000000004">
      <c r="A259" s="11"/>
      <c r="B259" s="12"/>
      <c r="C259" s="12"/>
      <c r="D259" s="11"/>
      <c r="E259" s="32" t="str">
        <f>IF(ISERROR(VLOOKUP(D259,'Data Input (ROP Use Only)'!$D$1:$E$4,2,FALSE)),"",(VLOOKUP(D259,'Data Input (ROP Use Only)'!$D$1:$E$4,2,FALSE)))</f>
        <v/>
      </c>
      <c r="F259" s="32" t="str">
        <f>IF(ISERROR(VLOOKUP(D259,'Data Input (ROP Use Only)'!$D$1:$F$4,3,FALSE)),"",(VLOOKUP(D259,'Data Input (ROP Use Only)'!$D$1:$F$4,3,FALSE)))</f>
        <v/>
      </c>
      <c r="G259" s="9"/>
      <c r="H259" s="9"/>
      <c r="I259" s="10"/>
      <c r="J259" s="10"/>
      <c r="K259" s="10"/>
      <c r="L259" s="13">
        <f>SUM(Table19[[#This Row],[Base Wage per hour as of December 31st, 2024
 (before applying any grants/enhancements)]:[GOF (SWB) + Hourly Historical Funding (if applicable)]])</f>
        <v>0</v>
      </c>
      <c r="M259" s="7" t="str">
        <f>IF(ISERROR(VLOOKUP(D259,'Data Input (ROP Use Only)'!$D$1:$G$4,4,FALSE)),"",(VLOOKUP(D259,'Data Input (ROP Use Only)'!$D$1:$G$4,4,FALSE)))</f>
        <v/>
      </c>
      <c r="N259" s="5" t="str" cm="1">
        <f t="array" ref="N259">IFERROR((_xlfn.IFS(M259-L259&lt;=0,0,M259-L259&lt;=0,0,M259-L259&gt;=2,2,M259-L259&lt;3,M259-L259)),"")</f>
        <v/>
      </c>
      <c r="O259" s="5">
        <f>SUM(Table19[[#This Row],[Base Wage per hour as of December 31st, 2024
 (before applying any grants/enhancements)]:[GOF (SWB) + Hourly Historical Funding (if applicable)]],Table19[[#This Row],[Wage Enhancement (WEG) Eligibility Rate per hour]])</f>
        <v>0</v>
      </c>
      <c r="P259" s="5" t="str" cm="1">
        <f t="array" ref="P259">IFERROR((_xlfn.IFS(C259="NON-RECE",0,C259="Director-Approved",0,F259-O259&lt;=0,0,F259-O259&lt;=0,0,F259-O259&gt;=3,3,F259-O259&lt;3,F259-O259)),"")</f>
        <v/>
      </c>
      <c r="Q259" s="4" cm="1">
        <f t="array" ref="Q259">_xlfn.IFS(O259=0,0,O259&gt;=0,O259+P259)</f>
        <v>0</v>
      </c>
      <c r="R259" s="5" t="str">
        <f t="shared" si="3"/>
        <v/>
      </c>
      <c r="S259" s="4" cm="1">
        <f t="array" ref="S259">_xlfn.IFS(Q259=0,0,Q259&gt;=0,Q259+R259)</f>
        <v>0</v>
      </c>
      <c r="T25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59" s="5">
        <f>MAX(Table19[[#This Row],[Staff Hourly Wage as of December 31st, 2024
 (inclusive of all grants/enhancements, do NOT include top-up)]],Table19[[#This Row],[Base Wage + PE + Historical + GOF + HA + WEG + Wage increase + Wage floor ]])</f>
        <v>0</v>
      </c>
      <c r="V259" s="4">
        <f>Table19[[#This Row],[Final 2025 Hourly Wage
(Higher of column H '[2024 wage'] and column S '[2025 wage'])]]*Table19[[#This Row],[Estimated program hours worked from Jan 1st to Dec 31st 2025]]</f>
        <v>0</v>
      </c>
      <c r="X259" s="35" t="str">
        <f>Table19[[#This Row],[Wage Enhancement (WEG) Eligibility Rate per hour]]</f>
        <v/>
      </c>
      <c r="Y259" s="42">
        <f>Table19[[#This Row],[Hourly Pay Equity (PE) (if applicable)]]+Table19[[#This Row],[GOF (SWB) + Hourly Historical Funding (if applicable)]]</f>
        <v>0</v>
      </c>
      <c r="Z259" s="36">
        <f>IFERROR(Table19[[#This Row],[2025 Wage Increase Rate]]+Table19[[#This Row],[2025 Wage Floor Rate]]+Table19[[#This Row],[Wage Stability]],0)</f>
        <v>0</v>
      </c>
    </row>
    <row r="260" spans="1:26" outlineLevel="1" x14ac:dyDescent="0.55000000000000004">
      <c r="A260" s="11"/>
      <c r="B260" s="12"/>
      <c r="C260" s="12"/>
      <c r="D260" s="11"/>
      <c r="E260" s="32" t="str">
        <f>IF(ISERROR(VLOOKUP(D260,'Data Input (ROP Use Only)'!$D$1:$E$4,2,FALSE)),"",(VLOOKUP(D260,'Data Input (ROP Use Only)'!$D$1:$E$4,2,FALSE)))</f>
        <v/>
      </c>
      <c r="F260" s="32" t="str">
        <f>IF(ISERROR(VLOOKUP(D260,'Data Input (ROP Use Only)'!$D$1:$F$4,3,FALSE)),"",(VLOOKUP(D260,'Data Input (ROP Use Only)'!$D$1:$F$4,3,FALSE)))</f>
        <v/>
      </c>
      <c r="G260" s="9"/>
      <c r="H260" s="9"/>
      <c r="I260" s="10"/>
      <c r="J260" s="10"/>
      <c r="K260" s="10"/>
      <c r="L260" s="13">
        <f>SUM(Table19[[#This Row],[Base Wage per hour as of December 31st, 2024
 (before applying any grants/enhancements)]:[GOF (SWB) + Hourly Historical Funding (if applicable)]])</f>
        <v>0</v>
      </c>
      <c r="M260" s="7" t="str">
        <f>IF(ISERROR(VLOOKUP(D260,'Data Input (ROP Use Only)'!$D$1:$G$4,4,FALSE)),"",(VLOOKUP(D260,'Data Input (ROP Use Only)'!$D$1:$G$4,4,FALSE)))</f>
        <v/>
      </c>
      <c r="N260" s="5" t="str" cm="1">
        <f t="array" ref="N260">IFERROR((_xlfn.IFS(M260-L260&lt;=0,0,M260-L260&lt;=0,0,M260-L260&gt;=2,2,M260-L260&lt;3,M260-L260)),"")</f>
        <v/>
      </c>
      <c r="O260" s="5">
        <f>SUM(Table19[[#This Row],[Base Wage per hour as of December 31st, 2024
 (before applying any grants/enhancements)]:[GOF (SWB) + Hourly Historical Funding (if applicable)]],Table19[[#This Row],[Wage Enhancement (WEG) Eligibility Rate per hour]])</f>
        <v>0</v>
      </c>
      <c r="P260" s="5" t="str" cm="1">
        <f t="array" ref="P260">IFERROR((_xlfn.IFS(C260="NON-RECE",0,C260="Director-Approved",0,F260-O260&lt;=0,0,F260-O260&lt;=0,0,F260-O260&gt;=3,3,F260-O260&lt;3,F260-O260)),"")</f>
        <v/>
      </c>
      <c r="Q260" s="4" cm="1">
        <f t="array" ref="Q260">_xlfn.IFS(O260=0,0,O260&gt;=0,O260+P260)</f>
        <v>0</v>
      </c>
      <c r="R260" s="5" t="str">
        <f t="shared" si="3"/>
        <v/>
      </c>
      <c r="S260" s="4" cm="1">
        <f t="array" ref="S260">_xlfn.IFS(Q260=0,0,Q260&gt;=0,Q260+R260)</f>
        <v>0</v>
      </c>
      <c r="T26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0" s="5">
        <f>MAX(Table19[[#This Row],[Staff Hourly Wage as of December 31st, 2024
 (inclusive of all grants/enhancements, do NOT include top-up)]],Table19[[#This Row],[Base Wage + PE + Historical + GOF + HA + WEG + Wage increase + Wage floor ]])</f>
        <v>0</v>
      </c>
      <c r="V260" s="4">
        <f>Table19[[#This Row],[Final 2025 Hourly Wage
(Higher of column H '[2024 wage'] and column S '[2025 wage'])]]*Table19[[#This Row],[Estimated program hours worked from Jan 1st to Dec 31st 2025]]</f>
        <v>0</v>
      </c>
      <c r="X260" s="35" t="str">
        <f>Table19[[#This Row],[Wage Enhancement (WEG) Eligibility Rate per hour]]</f>
        <v/>
      </c>
      <c r="Y260" s="42">
        <f>Table19[[#This Row],[Hourly Pay Equity (PE) (if applicable)]]+Table19[[#This Row],[GOF (SWB) + Hourly Historical Funding (if applicable)]]</f>
        <v>0</v>
      </c>
      <c r="Z260" s="36">
        <f>IFERROR(Table19[[#This Row],[2025 Wage Increase Rate]]+Table19[[#This Row],[2025 Wage Floor Rate]]+Table19[[#This Row],[Wage Stability]],0)</f>
        <v>0</v>
      </c>
    </row>
    <row r="261" spans="1:26" outlineLevel="1" x14ac:dyDescent="0.55000000000000004">
      <c r="A261" s="11"/>
      <c r="B261" s="12"/>
      <c r="C261" s="12"/>
      <c r="D261" s="11"/>
      <c r="E261" s="32" t="str">
        <f>IF(ISERROR(VLOOKUP(D261,'Data Input (ROP Use Only)'!$D$1:$E$4,2,FALSE)),"",(VLOOKUP(D261,'Data Input (ROP Use Only)'!$D$1:$E$4,2,FALSE)))</f>
        <v/>
      </c>
      <c r="F261" s="32" t="str">
        <f>IF(ISERROR(VLOOKUP(D261,'Data Input (ROP Use Only)'!$D$1:$F$4,3,FALSE)),"",(VLOOKUP(D261,'Data Input (ROP Use Only)'!$D$1:$F$4,3,FALSE)))</f>
        <v/>
      </c>
      <c r="G261" s="9"/>
      <c r="H261" s="9"/>
      <c r="I261" s="10"/>
      <c r="J261" s="10"/>
      <c r="K261" s="10"/>
      <c r="L261" s="13">
        <f>SUM(Table19[[#This Row],[Base Wage per hour as of December 31st, 2024
 (before applying any grants/enhancements)]:[GOF (SWB) + Hourly Historical Funding (if applicable)]])</f>
        <v>0</v>
      </c>
      <c r="M261" s="7" t="str">
        <f>IF(ISERROR(VLOOKUP(D261,'Data Input (ROP Use Only)'!$D$1:$G$4,4,FALSE)),"",(VLOOKUP(D261,'Data Input (ROP Use Only)'!$D$1:$G$4,4,FALSE)))</f>
        <v/>
      </c>
      <c r="N261" s="5" t="str" cm="1">
        <f t="array" ref="N261">IFERROR((_xlfn.IFS(M261-L261&lt;=0,0,M261-L261&lt;=0,0,M261-L261&gt;=2,2,M261-L261&lt;3,M261-L261)),"")</f>
        <v/>
      </c>
      <c r="O261" s="5">
        <f>SUM(Table19[[#This Row],[Base Wage per hour as of December 31st, 2024
 (before applying any grants/enhancements)]:[GOF (SWB) + Hourly Historical Funding (if applicable)]],Table19[[#This Row],[Wage Enhancement (WEG) Eligibility Rate per hour]])</f>
        <v>0</v>
      </c>
      <c r="P261" s="5" t="str" cm="1">
        <f t="array" ref="P261">IFERROR((_xlfn.IFS(C261="NON-RECE",0,C261="Director-Approved",0,F261-O261&lt;=0,0,F261-O261&lt;=0,0,F261-O261&gt;=3,3,F261-O261&lt;3,F261-O261)),"")</f>
        <v/>
      </c>
      <c r="Q261" s="4" cm="1">
        <f t="array" ref="Q261">_xlfn.IFS(O261=0,0,O261&gt;=0,O261+P261)</f>
        <v>0</v>
      </c>
      <c r="R261" s="5" t="str">
        <f t="shared" si="3"/>
        <v/>
      </c>
      <c r="S261" s="4" cm="1">
        <f t="array" ref="S261">_xlfn.IFS(Q261=0,0,Q261&gt;=0,Q261+R261)</f>
        <v>0</v>
      </c>
      <c r="T26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1" s="5">
        <f>MAX(Table19[[#This Row],[Staff Hourly Wage as of December 31st, 2024
 (inclusive of all grants/enhancements, do NOT include top-up)]],Table19[[#This Row],[Base Wage + PE + Historical + GOF + HA + WEG + Wage increase + Wage floor ]])</f>
        <v>0</v>
      </c>
      <c r="V261" s="4">
        <f>Table19[[#This Row],[Final 2025 Hourly Wage
(Higher of column H '[2024 wage'] and column S '[2025 wage'])]]*Table19[[#This Row],[Estimated program hours worked from Jan 1st to Dec 31st 2025]]</f>
        <v>0</v>
      </c>
      <c r="X261" s="35" t="str">
        <f>Table19[[#This Row],[Wage Enhancement (WEG) Eligibility Rate per hour]]</f>
        <v/>
      </c>
      <c r="Y261" s="42">
        <f>Table19[[#This Row],[Hourly Pay Equity (PE) (if applicable)]]+Table19[[#This Row],[GOF (SWB) + Hourly Historical Funding (if applicable)]]</f>
        <v>0</v>
      </c>
      <c r="Z261" s="36">
        <f>IFERROR(Table19[[#This Row],[2025 Wage Increase Rate]]+Table19[[#This Row],[2025 Wage Floor Rate]]+Table19[[#This Row],[Wage Stability]],0)</f>
        <v>0</v>
      </c>
    </row>
    <row r="262" spans="1:26" outlineLevel="1" x14ac:dyDescent="0.55000000000000004">
      <c r="A262" s="11"/>
      <c r="B262" s="12"/>
      <c r="C262" s="12"/>
      <c r="D262" s="11"/>
      <c r="E262" s="32" t="str">
        <f>IF(ISERROR(VLOOKUP(D262,'Data Input (ROP Use Only)'!$D$1:$E$4,2,FALSE)),"",(VLOOKUP(D262,'Data Input (ROP Use Only)'!$D$1:$E$4,2,FALSE)))</f>
        <v/>
      </c>
      <c r="F262" s="32" t="str">
        <f>IF(ISERROR(VLOOKUP(D262,'Data Input (ROP Use Only)'!$D$1:$F$4,3,FALSE)),"",(VLOOKUP(D262,'Data Input (ROP Use Only)'!$D$1:$F$4,3,FALSE)))</f>
        <v/>
      </c>
      <c r="G262" s="9"/>
      <c r="H262" s="9"/>
      <c r="I262" s="10"/>
      <c r="J262" s="10"/>
      <c r="K262" s="10"/>
      <c r="L262" s="13">
        <f>SUM(Table19[[#This Row],[Base Wage per hour as of December 31st, 2024
 (before applying any grants/enhancements)]:[GOF (SWB) + Hourly Historical Funding (if applicable)]])</f>
        <v>0</v>
      </c>
      <c r="M262" s="7" t="str">
        <f>IF(ISERROR(VLOOKUP(D262,'Data Input (ROP Use Only)'!$D$1:$G$4,4,FALSE)),"",(VLOOKUP(D262,'Data Input (ROP Use Only)'!$D$1:$G$4,4,FALSE)))</f>
        <v/>
      </c>
      <c r="N262" s="5" t="str" cm="1">
        <f t="array" ref="N262">IFERROR((_xlfn.IFS(M262-L262&lt;=0,0,M262-L262&lt;=0,0,M262-L262&gt;=2,2,M262-L262&lt;3,M262-L262)),"")</f>
        <v/>
      </c>
      <c r="O262" s="5">
        <f>SUM(Table19[[#This Row],[Base Wage per hour as of December 31st, 2024
 (before applying any grants/enhancements)]:[GOF (SWB) + Hourly Historical Funding (if applicable)]],Table19[[#This Row],[Wage Enhancement (WEG) Eligibility Rate per hour]])</f>
        <v>0</v>
      </c>
      <c r="P262" s="5" t="str" cm="1">
        <f t="array" ref="P262">IFERROR((_xlfn.IFS(C262="NON-RECE",0,C262="Director-Approved",0,F262-O262&lt;=0,0,F262-O262&lt;=0,0,F262-O262&gt;=3,3,F262-O262&lt;3,F262-O262)),"")</f>
        <v/>
      </c>
      <c r="Q262" s="4" cm="1">
        <f t="array" ref="Q262">_xlfn.IFS(O262=0,0,O262&gt;=0,O262+P262)</f>
        <v>0</v>
      </c>
      <c r="R262" s="5" t="str">
        <f t="shared" si="3"/>
        <v/>
      </c>
      <c r="S262" s="4" cm="1">
        <f t="array" ref="S262">_xlfn.IFS(Q262=0,0,Q262&gt;=0,Q262+R262)</f>
        <v>0</v>
      </c>
      <c r="T26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2" s="5">
        <f>MAX(Table19[[#This Row],[Staff Hourly Wage as of December 31st, 2024
 (inclusive of all grants/enhancements, do NOT include top-up)]],Table19[[#This Row],[Base Wage + PE + Historical + GOF + HA + WEG + Wage increase + Wage floor ]])</f>
        <v>0</v>
      </c>
      <c r="V262" s="4">
        <f>Table19[[#This Row],[Final 2025 Hourly Wage
(Higher of column H '[2024 wage'] and column S '[2025 wage'])]]*Table19[[#This Row],[Estimated program hours worked from Jan 1st to Dec 31st 2025]]</f>
        <v>0</v>
      </c>
      <c r="X262" s="35" t="str">
        <f>Table19[[#This Row],[Wage Enhancement (WEG) Eligibility Rate per hour]]</f>
        <v/>
      </c>
      <c r="Y262" s="42">
        <f>Table19[[#This Row],[Hourly Pay Equity (PE) (if applicable)]]+Table19[[#This Row],[GOF (SWB) + Hourly Historical Funding (if applicable)]]</f>
        <v>0</v>
      </c>
      <c r="Z262" s="36">
        <f>IFERROR(Table19[[#This Row],[2025 Wage Increase Rate]]+Table19[[#This Row],[2025 Wage Floor Rate]]+Table19[[#This Row],[Wage Stability]],0)</f>
        <v>0</v>
      </c>
    </row>
    <row r="263" spans="1:26" outlineLevel="1" x14ac:dyDescent="0.55000000000000004">
      <c r="A263" s="11"/>
      <c r="B263" s="12"/>
      <c r="C263" s="12"/>
      <c r="D263" s="11"/>
      <c r="E263" s="32" t="str">
        <f>IF(ISERROR(VLOOKUP(D263,'Data Input (ROP Use Only)'!$D$1:$E$4,2,FALSE)),"",(VLOOKUP(D263,'Data Input (ROP Use Only)'!$D$1:$E$4,2,FALSE)))</f>
        <v/>
      </c>
      <c r="F263" s="32" t="str">
        <f>IF(ISERROR(VLOOKUP(D263,'Data Input (ROP Use Only)'!$D$1:$F$4,3,FALSE)),"",(VLOOKUP(D263,'Data Input (ROP Use Only)'!$D$1:$F$4,3,FALSE)))</f>
        <v/>
      </c>
      <c r="G263" s="9"/>
      <c r="H263" s="9"/>
      <c r="I263" s="10"/>
      <c r="J263" s="10"/>
      <c r="K263" s="10"/>
      <c r="L263" s="13">
        <f>SUM(Table19[[#This Row],[Base Wage per hour as of December 31st, 2024
 (before applying any grants/enhancements)]:[GOF (SWB) + Hourly Historical Funding (if applicable)]])</f>
        <v>0</v>
      </c>
      <c r="M263" s="7" t="str">
        <f>IF(ISERROR(VLOOKUP(D263,'Data Input (ROP Use Only)'!$D$1:$G$4,4,FALSE)),"",(VLOOKUP(D263,'Data Input (ROP Use Only)'!$D$1:$G$4,4,FALSE)))</f>
        <v/>
      </c>
      <c r="N263" s="5" t="str" cm="1">
        <f t="array" ref="N263">IFERROR((_xlfn.IFS(M263-L263&lt;=0,0,M263-L263&lt;=0,0,M263-L263&gt;=2,2,M263-L263&lt;3,M263-L263)),"")</f>
        <v/>
      </c>
      <c r="O263" s="5">
        <f>SUM(Table19[[#This Row],[Base Wage per hour as of December 31st, 2024
 (before applying any grants/enhancements)]:[GOF (SWB) + Hourly Historical Funding (if applicable)]],Table19[[#This Row],[Wage Enhancement (WEG) Eligibility Rate per hour]])</f>
        <v>0</v>
      </c>
      <c r="P263" s="5" t="str" cm="1">
        <f t="array" ref="P263">IFERROR((_xlfn.IFS(C263="NON-RECE",0,C263="Director-Approved",0,F263-O263&lt;=0,0,F263-O263&lt;=0,0,F263-O263&gt;=3,3,F263-O263&lt;3,F263-O263)),"")</f>
        <v/>
      </c>
      <c r="Q263" s="4" cm="1">
        <f t="array" ref="Q263">_xlfn.IFS(O263=0,0,O263&gt;=0,O263+P263)</f>
        <v>0</v>
      </c>
      <c r="R263" s="5" t="str">
        <f t="shared" si="3"/>
        <v/>
      </c>
      <c r="S263" s="4" cm="1">
        <f t="array" ref="S263">_xlfn.IFS(Q263=0,0,Q263&gt;=0,Q263+R263)</f>
        <v>0</v>
      </c>
      <c r="T26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3" s="5">
        <f>MAX(Table19[[#This Row],[Staff Hourly Wage as of December 31st, 2024
 (inclusive of all grants/enhancements, do NOT include top-up)]],Table19[[#This Row],[Base Wage + PE + Historical + GOF + HA + WEG + Wage increase + Wage floor ]])</f>
        <v>0</v>
      </c>
      <c r="V263" s="4">
        <f>Table19[[#This Row],[Final 2025 Hourly Wage
(Higher of column H '[2024 wage'] and column S '[2025 wage'])]]*Table19[[#This Row],[Estimated program hours worked from Jan 1st to Dec 31st 2025]]</f>
        <v>0</v>
      </c>
      <c r="X263" s="35" t="str">
        <f>Table19[[#This Row],[Wage Enhancement (WEG) Eligibility Rate per hour]]</f>
        <v/>
      </c>
      <c r="Y263" s="42">
        <f>Table19[[#This Row],[Hourly Pay Equity (PE) (if applicable)]]+Table19[[#This Row],[GOF (SWB) + Hourly Historical Funding (if applicable)]]</f>
        <v>0</v>
      </c>
      <c r="Z263" s="36">
        <f>IFERROR(Table19[[#This Row],[2025 Wage Increase Rate]]+Table19[[#This Row],[2025 Wage Floor Rate]]+Table19[[#This Row],[Wage Stability]],0)</f>
        <v>0</v>
      </c>
    </row>
    <row r="264" spans="1:26" outlineLevel="1" x14ac:dyDescent="0.55000000000000004">
      <c r="A264" s="11"/>
      <c r="B264" s="12"/>
      <c r="C264" s="12"/>
      <c r="D264" s="11"/>
      <c r="E264" s="32" t="str">
        <f>IF(ISERROR(VLOOKUP(D264,'Data Input (ROP Use Only)'!$D$1:$E$4,2,FALSE)),"",(VLOOKUP(D264,'Data Input (ROP Use Only)'!$D$1:$E$4,2,FALSE)))</f>
        <v/>
      </c>
      <c r="F264" s="32" t="str">
        <f>IF(ISERROR(VLOOKUP(D264,'Data Input (ROP Use Only)'!$D$1:$F$4,3,FALSE)),"",(VLOOKUP(D264,'Data Input (ROP Use Only)'!$D$1:$F$4,3,FALSE)))</f>
        <v/>
      </c>
      <c r="G264" s="9"/>
      <c r="H264" s="9"/>
      <c r="I264" s="10"/>
      <c r="J264" s="10"/>
      <c r="K264" s="10"/>
      <c r="L264" s="13">
        <f>SUM(Table19[[#This Row],[Base Wage per hour as of December 31st, 2024
 (before applying any grants/enhancements)]:[GOF (SWB) + Hourly Historical Funding (if applicable)]])</f>
        <v>0</v>
      </c>
      <c r="M264" s="7" t="str">
        <f>IF(ISERROR(VLOOKUP(D264,'Data Input (ROP Use Only)'!$D$1:$G$4,4,FALSE)),"",(VLOOKUP(D264,'Data Input (ROP Use Only)'!$D$1:$G$4,4,FALSE)))</f>
        <v/>
      </c>
      <c r="N264" s="5" t="str" cm="1">
        <f t="array" ref="N264">IFERROR((_xlfn.IFS(M264-L264&lt;=0,0,M264-L264&lt;=0,0,M264-L264&gt;=2,2,M264-L264&lt;3,M264-L264)),"")</f>
        <v/>
      </c>
      <c r="O264" s="5">
        <f>SUM(Table19[[#This Row],[Base Wage per hour as of December 31st, 2024
 (before applying any grants/enhancements)]:[GOF (SWB) + Hourly Historical Funding (if applicable)]],Table19[[#This Row],[Wage Enhancement (WEG) Eligibility Rate per hour]])</f>
        <v>0</v>
      </c>
      <c r="P264" s="5" t="str" cm="1">
        <f t="array" ref="P264">IFERROR((_xlfn.IFS(C264="NON-RECE",0,C264="Director-Approved",0,F264-O264&lt;=0,0,F264-O264&lt;=0,0,F264-O264&gt;=3,3,F264-O264&lt;3,F264-O264)),"")</f>
        <v/>
      </c>
      <c r="Q264" s="4" cm="1">
        <f t="array" ref="Q264">_xlfn.IFS(O264=0,0,O264&gt;=0,O264+P264)</f>
        <v>0</v>
      </c>
      <c r="R264" s="5" t="str">
        <f t="shared" si="3"/>
        <v/>
      </c>
      <c r="S264" s="4" cm="1">
        <f t="array" ref="S264">_xlfn.IFS(Q264=0,0,Q264&gt;=0,Q264+R264)</f>
        <v>0</v>
      </c>
      <c r="T26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4" s="5">
        <f>MAX(Table19[[#This Row],[Staff Hourly Wage as of December 31st, 2024
 (inclusive of all grants/enhancements, do NOT include top-up)]],Table19[[#This Row],[Base Wage + PE + Historical + GOF + HA + WEG + Wage increase + Wage floor ]])</f>
        <v>0</v>
      </c>
      <c r="V264" s="4">
        <f>Table19[[#This Row],[Final 2025 Hourly Wage
(Higher of column H '[2024 wage'] and column S '[2025 wage'])]]*Table19[[#This Row],[Estimated program hours worked from Jan 1st to Dec 31st 2025]]</f>
        <v>0</v>
      </c>
      <c r="X264" s="35" t="str">
        <f>Table19[[#This Row],[Wage Enhancement (WEG) Eligibility Rate per hour]]</f>
        <v/>
      </c>
      <c r="Y264" s="42">
        <f>Table19[[#This Row],[Hourly Pay Equity (PE) (if applicable)]]+Table19[[#This Row],[GOF (SWB) + Hourly Historical Funding (if applicable)]]</f>
        <v>0</v>
      </c>
      <c r="Z264" s="36">
        <f>IFERROR(Table19[[#This Row],[2025 Wage Increase Rate]]+Table19[[#This Row],[2025 Wage Floor Rate]]+Table19[[#This Row],[Wage Stability]],0)</f>
        <v>0</v>
      </c>
    </row>
    <row r="265" spans="1:26" outlineLevel="1" x14ac:dyDescent="0.55000000000000004">
      <c r="A265" s="11"/>
      <c r="B265" s="12"/>
      <c r="C265" s="12"/>
      <c r="D265" s="11"/>
      <c r="E265" s="32" t="str">
        <f>IF(ISERROR(VLOOKUP(D265,'Data Input (ROP Use Only)'!$D$1:$E$4,2,FALSE)),"",(VLOOKUP(D265,'Data Input (ROP Use Only)'!$D$1:$E$4,2,FALSE)))</f>
        <v/>
      </c>
      <c r="F265" s="32" t="str">
        <f>IF(ISERROR(VLOOKUP(D265,'Data Input (ROP Use Only)'!$D$1:$F$4,3,FALSE)),"",(VLOOKUP(D265,'Data Input (ROP Use Only)'!$D$1:$F$4,3,FALSE)))</f>
        <v/>
      </c>
      <c r="G265" s="9"/>
      <c r="H265" s="9"/>
      <c r="I265" s="10"/>
      <c r="J265" s="10"/>
      <c r="K265" s="10"/>
      <c r="L265" s="13">
        <f>SUM(Table19[[#This Row],[Base Wage per hour as of December 31st, 2024
 (before applying any grants/enhancements)]:[GOF (SWB) + Hourly Historical Funding (if applicable)]])</f>
        <v>0</v>
      </c>
      <c r="M265" s="7" t="str">
        <f>IF(ISERROR(VLOOKUP(D265,'Data Input (ROP Use Only)'!$D$1:$G$4,4,FALSE)),"",(VLOOKUP(D265,'Data Input (ROP Use Only)'!$D$1:$G$4,4,FALSE)))</f>
        <v/>
      </c>
      <c r="N265" s="5" t="str" cm="1">
        <f t="array" ref="N265">IFERROR((_xlfn.IFS(M265-L265&lt;=0,0,M265-L265&lt;=0,0,M265-L265&gt;=2,2,M265-L265&lt;3,M265-L265)),"")</f>
        <v/>
      </c>
      <c r="O265" s="5">
        <f>SUM(Table19[[#This Row],[Base Wage per hour as of December 31st, 2024
 (before applying any grants/enhancements)]:[GOF (SWB) + Hourly Historical Funding (if applicable)]],Table19[[#This Row],[Wage Enhancement (WEG) Eligibility Rate per hour]])</f>
        <v>0</v>
      </c>
      <c r="P265" s="5" t="str" cm="1">
        <f t="array" ref="P265">IFERROR((_xlfn.IFS(C265="NON-RECE",0,C265="Director-Approved",0,F265-O265&lt;=0,0,F265-O265&lt;=0,0,F265-O265&gt;=3,3,F265-O265&lt;3,F265-O265)),"")</f>
        <v/>
      </c>
      <c r="Q265" s="4" cm="1">
        <f t="array" ref="Q265">_xlfn.IFS(O265=0,0,O265&gt;=0,O265+P265)</f>
        <v>0</v>
      </c>
      <c r="R265" s="5" t="str">
        <f t="shared" si="3"/>
        <v/>
      </c>
      <c r="S265" s="4" cm="1">
        <f t="array" ref="S265">_xlfn.IFS(Q265=0,0,Q265&gt;=0,Q265+R265)</f>
        <v>0</v>
      </c>
      <c r="T26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5" s="5">
        <f>MAX(Table19[[#This Row],[Staff Hourly Wage as of December 31st, 2024
 (inclusive of all grants/enhancements, do NOT include top-up)]],Table19[[#This Row],[Base Wage + PE + Historical + GOF + HA + WEG + Wage increase + Wage floor ]])</f>
        <v>0</v>
      </c>
      <c r="V265" s="4">
        <f>Table19[[#This Row],[Final 2025 Hourly Wage
(Higher of column H '[2024 wage'] and column S '[2025 wage'])]]*Table19[[#This Row],[Estimated program hours worked from Jan 1st to Dec 31st 2025]]</f>
        <v>0</v>
      </c>
      <c r="X265" s="35" t="str">
        <f>Table19[[#This Row],[Wage Enhancement (WEG) Eligibility Rate per hour]]</f>
        <v/>
      </c>
      <c r="Y265" s="42">
        <f>Table19[[#This Row],[Hourly Pay Equity (PE) (if applicable)]]+Table19[[#This Row],[GOF (SWB) + Hourly Historical Funding (if applicable)]]</f>
        <v>0</v>
      </c>
      <c r="Z265" s="36">
        <f>IFERROR(Table19[[#This Row],[2025 Wage Increase Rate]]+Table19[[#This Row],[2025 Wage Floor Rate]]+Table19[[#This Row],[Wage Stability]],0)</f>
        <v>0</v>
      </c>
    </row>
    <row r="266" spans="1:26" outlineLevel="1" x14ac:dyDescent="0.55000000000000004">
      <c r="A266" s="11"/>
      <c r="B266" s="12"/>
      <c r="C266" s="12"/>
      <c r="D266" s="11"/>
      <c r="E266" s="32" t="str">
        <f>IF(ISERROR(VLOOKUP(D266,'Data Input (ROP Use Only)'!$D$1:$E$4,2,FALSE)),"",(VLOOKUP(D266,'Data Input (ROP Use Only)'!$D$1:$E$4,2,FALSE)))</f>
        <v/>
      </c>
      <c r="F266" s="32" t="str">
        <f>IF(ISERROR(VLOOKUP(D266,'Data Input (ROP Use Only)'!$D$1:$F$4,3,FALSE)),"",(VLOOKUP(D266,'Data Input (ROP Use Only)'!$D$1:$F$4,3,FALSE)))</f>
        <v/>
      </c>
      <c r="G266" s="9"/>
      <c r="H266" s="9"/>
      <c r="I266" s="10"/>
      <c r="J266" s="10"/>
      <c r="K266" s="10"/>
      <c r="L266" s="13">
        <f>SUM(Table19[[#This Row],[Base Wage per hour as of December 31st, 2024
 (before applying any grants/enhancements)]:[GOF (SWB) + Hourly Historical Funding (if applicable)]])</f>
        <v>0</v>
      </c>
      <c r="M266" s="7" t="str">
        <f>IF(ISERROR(VLOOKUP(D266,'Data Input (ROP Use Only)'!$D$1:$G$4,4,FALSE)),"",(VLOOKUP(D266,'Data Input (ROP Use Only)'!$D$1:$G$4,4,FALSE)))</f>
        <v/>
      </c>
      <c r="N266" s="5" t="str" cm="1">
        <f t="array" ref="N266">IFERROR((_xlfn.IFS(M266-L266&lt;=0,0,M266-L266&lt;=0,0,M266-L266&gt;=2,2,M266-L266&lt;3,M266-L266)),"")</f>
        <v/>
      </c>
      <c r="O266" s="5">
        <f>SUM(Table19[[#This Row],[Base Wage per hour as of December 31st, 2024
 (before applying any grants/enhancements)]:[GOF (SWB) + Hourly Historical Funding (if applicable)]],Table19[[#This Row],[Wage Enhancement (WEG) Eligibility Rate per hour]])</f>
        <v>0</v>
      </c>
      <c r="P266" s="5" t="str" cm="1">
        <f t="array" ref="P266">IFERROR((_xlfn.IFS(C266="NON-RECE",0,C266="Director-Approved",0,F266-O266&lt;=0,0,F266-O266&lt;=0,0,F266-O266&gt;=3,3,F266-O266&lt;3,F266-O266)),"")</f>
        <v/>
      </c>
      <c r="Q266" s="4" cm="1">
        <f t="array" ref="Q266">_xlfn.IFS(O266=0,0,O266&gt;=0,O266+P266)</f>
        <v>0</v>
      </c>
      <c r="R266" s="5" t="str">
        <f t="shared" si="3"/>
        <v/>
      </c>
      <c r="S266" s="4" cm="1">
        <f t="array" ref="S266">_xlfn.IFS(Q266=0,0,Q266&gt;=0,Q266+R266)</f>
        <v>0</v>
      </c>
      <c r="T26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6" s="5">
        <f>MAX(Table19[[#This Row],[Staff Hourly Wage as of December 31st, 2024
 (inclusive of all grants/enhancements, do NOT include top-up)]],Table19[[#This Row],[Base Wage + PE + Historical + GOF + HA + WEG + Wage increase + Wage floor ]])</f>
        <v>0</v>
      </c>
      <c r="V266" s="4">
        <f>Table19[[#This Row],[Final 2025 Hourly Wage
(Higher of column H '[2024 wage'] and column S '[2025 wage'])]]*Table19[[#This Row],[Estimated program hours worked from Jan 1st to Dec 31st 2025]]</f>
        <v>0</v>
      </c>
      <c r="X266" s="35" t="str">
        <f>Table19[[#This Row],[Wage Enhancement (WEG) Eligibility Rate per hour]]</f>
        <v/>
      </c>
      <c r="Y266" s="42">
        <f>Table19[[#This Row],[Hourly Pay Equity (PE) (if applicable)]]+Table19[[#This Row],[GOF (SWB) + Hourly Historical Funding (if applicable)]]</f>
        <v>0</v>
      </c>
      <c r="Z266" s="36">
        <f>IFERROR(Table19[[#This Row],[2025 Wage Increase Rate]]+Table19[[#This Row],[2025 Wage Floor Rate]]+Table19[[#This Row],[Wage Stability]],0)</f>
        <v>0</v>
      </c>
    </row>
    <row r="267" spans="1:26" outlineLevel="1" x14ac:dyDescent="0.55000000000000004">
      <c r="A267" s="11"/>
      <c r="B267" s="12"/>
      <c r="C267" s="12"/>
      <c r="D267" s="11"/>
      <c r="E267" s="32" t="str">
        <f>IF(ISERROR(VLOOKUP(D267,'Data Input (ROP Use Only)'!$D$1:$E$4,2,FALSE)),"",(VLOOKUP(D267,'Data Input (ROP Use Only)'!$D$1:$E$4,2,FALSE)))</f>
        <v/>
      </c>
      <c r="F267" s="32" t="str">
        <f>IF(ISERROR(VLOOKUP(D267,'Data Input (ROP Use Only)'!$D$1:$F$4,3,FALSE)),"",(VLOOKUP(D267,'Data Input (ROP Use Only)'!$D$1:$F$4,3,FALSE)))</f>
        <v/>
      </c>
      <c r="G267" s="9"/>
      <c r="H267" s="9"/>
      <c r="I267" s="10"/>
      <c r="J267" s="10"/>
      <c r="K267" s="10"/>
      <c r="L267" s="13">
        <f>SUM(Table19[[#This Row],[Base Wage per hour as of December 31st, 2024
 (before applying any grants/enhancements)]:[GOF (SWB) + Hourly Historical Funding (if applicable)]])</f>
        <v>0</v>
      </c>
      <c r="M267" s="7" t="str">
        <f>IF(ISERROR(VLOOKUP(D267,'Data Input (ROP Use Only)'!$D$1:$G$4,4,FALSE)),"",(VLOOKUP(D267,'Data Input (ROP Use Only)'!$D$1:$G$4,4,FALSE)))</f>
        <v/>
      </c>
      <c r="N267" s="5" t="str" cm="1">
        <f t="array" ref="N267">IFERROR((_xlfn.IFS(M267-L267&lt;=0,0,M267-L267&lt;=0,0,M267-L267&gt;=2,2,M267-L267&lt;3,M267-L267)),"")</f>
        <v/>
      </c>
      <c r="O267" s="5">
        <f>SUM(Table19[[#This Row],[Base Wage per hour as of December 31st, 2024
 (before applying any grants/enhancements)]:[GOF (SWB) + Hourly Historical Funding (if applicable)]],Table19[[#This Row],[Wage Enhancement (WEG) Eligibility Rate per hour]])</f>
        <v>0</v>
      </c>
      <c r="P267" s="5" t="str" cm="1">
        <f t="array" ref="P267">IFERROR((_xlfn.IFS(C267="NON-RECE",0,C267="Director-Approved",0,F267-O267&lt;=0,0,F267-O267&lt;=0,0,F267-O267&gt;=3,3,F267-O267&lt;3,F267-O267)),"")</f>
        <v/>
      </c>
      <c r="Q267" s="4" cm="1">
        <f t="array" ref="Q267">_xlfn.IFS(O267=0,0,O267&gt;=0,O267+P267)</f>
        <v>0</v>
      </c>
      <c r="R267" s="5" t="str">
        <f t="shared" si="3"/>
        <v/>
      </c>
      <c r="S267" s="4" cm="1">
        <f t="array" ref="S267">_xlfn.IFS(Q267=0,0,Q267&gt;=0,Q267+R267)</f>
        <v>0</v>
      </c>
      <c r="T26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7" s="5">
        <f>MAX(Table19[[#This Row],[Staff Hourly Wage as of December 31st, 2024
 (inclusive of all grants/enhancements, do NOT include top-up)]],Table19[[#This Row],[Base Wage + PE + Historical + GOF + HA + WEG + Wage increase + Wage floor ]])</f>
        <v>0</v>
      </c>
      <c r="V267" s="4">
        <f>Table19[[#This Row],[Final 2025 Hourly Wage
(Higher of column H '[2024 wage'] and column S '[2025 wage'])]]*Table19[[#This Row],[Estimated program hours worked from Jan 1st to Dec 31st 2025]]</f>
        <v>0</v>
      </c>
      <c r="X267" s="35" t="str">
        <f>Table19[[#This Row],[Wage Enhancement (WEG) Eligibility Rate per hour]]</f>
        <v/>
      </c>
      <c r="Y267" s="42">
        <f>Table19[[#This Row],[Hourly Pay Equity (PE) (if applicable)]]+Table19[[#This Row],[GOF (SWB) + Hourly Historical Funding (if applicable)]]</f>
        <v>0</v>
      </c>
      <c r="Z267" s="36">
        <f>IFERROR(Table19[[#This Row],[2025 Wage Increase Rate]]+Table19[[#This Row],[2025 Wage Floor Rate]]+Table19[[#This Row],[Wage Stability]],0)</f>
        <v>0</v>
      </c>
    </row>
    <row r="268" spans="1:26" outlineLevel="1" x14ac:dyDescent="0.55000000000000004">
      <c r="A268" s="11"/>
      <c r="B268" s="12"/>
      <c r="C268" s="12"/>
      <c r="D268" s="11"/>
      <c r="E268" s="32" t="str">
        <f>IF(ISERROR(VLOOKUP(D268,'Data Input (ROP Use Only)'!$D$1:$E$4,2,FALSE)),"",(VLOOKUP(D268,'Data Input (ROP Use Only)'!$D$1:$E$4,2,FALSE)))</f>
        <v/>
      </c>
      <c r="F268" s="32" t="str">
        <f>IF(ISERROR(VLOOKUP(D268,'Data Input (ROP Use Only)'!$D$1:$F$4,3,FALSE)),"",(VLOOKUP(D268,'Data Input (ROP Use Only)'!$D$1:$F$4,3,FALSE)))</f>
        <v/>
      </c>
      <c r="G268" s="9"/>
      <c r="H268" s="9"/>
      <c r="I268" s="10"/>
      <c r="J268" s="10"/>
      <c r="K268" s="10"/>
      <c r="L268" s="13">
        <f>SUM(Table19[[#This Row],[Base Wage per hour as of December 31st, 2024
 (before applying any grants/enhancements)]:[GOF (SWB) + Hourly Historical Funding (if applicable)]])</f>
        <v>0</v>
      </c>
      <c r="M268" s="7" t="str">
        <f>IF(ISERROR(VLOOKUP(D268,'Data Input (ROP Use Only)'!$D$1:$G$4,4,FALSE)),"",(VLOOKUP(D268,'Data Input (ROP Use Only)'!$D$1:$G$4,4,FALSE)))</f>
        <v/>
      </c>
      <c r="N268" s="5" t="str" cm="1">
        <f t="array" ref="N268">IFERROR((_xlfn.IFS(M268-L268&lt;=0,0,M268-L268&lt;=0,0,M268-L268&gt;=2,2,M268-L268&lt;3,M268-L268)),"")</f>
        <v/>
      </c>
      <c r="O268" s="5">
        <f>SUM(Table19[[#This Row],[Base Wage per hour as of December 31st, 2024
 (before applying any grants/enhancements)]:[GOF (SWB) + Hourly Historical Funding (if applicable)]],Table19[[#This Row],[Wage Enhancement (WEG) Eligibility Rate per hour]])</f>
        <v>0</v>
      </c>
      <c r="P268" s="5" t="str" cm="1">
        <f t="array" ref="P268">IFERROR((_xlfn.IFS(C268="NON-RECE",0,C268="Director-Approved",0,F268-O268&lt;=0,0,F268-O268&lt;=0,0,F268-O268&gt;=3,3,F268-O268&lt;3,F268-O268)),"")</f>
        <v/>
      </c>
      <c r="Q268" s="4" cm="1">
        <f t="array" ref="Q268">_xlfn.IFS(O268=0,0,O268&gt;=0,O268+P268)</f>
        <v>0</v>
      </c>
      <c r="R268" s="5" t="str">
        <f t="shared" ref="R268:R331" si="4">IF(C268="Director-Approved",0,(IF(C268="NON-RECE",0,(IF(ISERROR(IF(Q268&lt;E268,E268-Q268,0)),"",IF(Q268&lt;E268,E268-Q268,0))))))</f>
        <v/>
      </c>
      <c r="S268" s="4" cm="1">
        <f t="array" ref="S268">_xlfn.IFS(Q268=0,0,Q268&gt;=0,Q268+R268)</f>
        <v>0</v>
      </c>
      <c r="T26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8" s="5">
        <f>MAX(Table19[[#This Row],[Staff Hourly Wage as of December 31st, 2024
 (inclusive of all grants/enhancements, do NOT include top-up)]],Table19[[#This Row],[Base Wage + PE + Historical + GOF + HA + WEG + Wage increase + Wage floor ]])</f>
        <v>0</v>
      </c>
      <c r="V268" s="4">
        <f>Table19[[#This Row],[Final 2025 Hourly Wage
(Higher of column H '[2024 wage'] and column S '[2025 wage'])]]*Table19[[#This Row],[Estimated program hours worked from Jan 1st to Dec 31st 2025]]</f>
        <v>0</v>
      </c>
      <c r="X268" s="35" t="str">
        <f>Table19[[#This Row],[Wage Enhancement (WEG) Eligibility Rate per hour]]</f>
        <v/>
      </c>
      <c r="Y268" s="42">
        <f>Table19[[#This Row],[Hourly Pay Equity (PE) (if applicable)]]+Table19[[#This Row],[GOF (SWB) + Hourly Historical Funding (if applicable)]]</f>
        <v>0</v>
      </c>
      <c r="Z268" s="36">
        <f>IFERROR(Table19[[#This Row],[2025 Wage Increase Rate]]+Table19[[#This Row],[2025 Wage Floor Rate]]+Table19[[#This Row],[Wage Stability]],0)</f>
        <v>0</v>
      </c>
    </row>
    <row r="269" spans="1:26" outlineLevel="1" x14ac:dyDescent="0.55000000000000004">
      <c r="A269" s="11"/>
      <c r="B269" s="12"/>
      <c r="C269" s="12"/>
      <c r="D269" s="11"/>
      <c r="E269" s="32" t="str">
        <f>IF(ISERROR(VLOOKUP(D269,'Data Input (ROP Use Only)'!$D$1:$E$4,2,FALSE)),"",(VLOOKUP(D269,'Data Input (ROP Use Only)'!$D$1:$E$4,2,FALSE)))</f>
        <v/>
      </c>
      <c r="F269" s="32" t="str">
        <f>IF(ISERROR(VLOOKUP(D269,'Data Input (ROP Use Only)'!$D$1:$F$4,3,FALSE)),"",(VLOOKUP(D269,'Data Input (ROP Use Only)'!$D$1:$F$4,3,FALSE)))</f>
        <v/>
      </c>
      <c r="G269" s="9"/>
      <c r="H269" s="9"/>
      <c r="I269" s="10"/>
      <c r="J269" s="10"/>
      <c r="K269" s="10"/>
      <c r="L269" s="13">
        <f>SUM(Table19[[#This Row],[Base Wage per hour as of December 31st, 2024
 (before applying any grants/enhancements)]:[GOF (SWB) + Hourly Historical Funding (if applicable)]])</f>
        <v>0</v>
      </c>
      <c r="M269" s="7" t="str">
        <f>IF(ISERROR(VLOOKUP(D269,'Data Input (ROP Use Only)'!$D$1:$G$4,4,FALSE)),"",(VLOOKUP(D269,'Data Input (ROP Use Only)'!$D$1:$G$4,4,FALSE)))</f>
        <v/>
      </c>
      <c r="N269" s="5" t="str" cm="1">
        <f t="array" ref="N269">IFERROR((_xlfn.IFS(M269-L269&lt;=0,0,M269-L269&lt;=0,0,M269-L269&gt;=2,2,M269-L269&lt;3,M269-L269)),"")</f>
        <v/>
      </c>
      <c r="O269" s="5">
        <f>SUM(Table19[[#This Row],[Base Wage per hour as of December 31st, 2024
 (before applying any grants/enhancements)]:[GOF (SWB) + Hourly Historical Funding (if applicable)]],Table19[[#This Row],[Wage Enhancement (WEG) Eligibility Rate per hour]])</f>
        <v>0</v>
      </c>
      <c r="P269" s="5" t="str" cm="1">
        <f t="array" ref="P269">IFERROR((_xlfn.IFS(C269="NON-RECE",0,C269="Director-Approved",0,F269-O269&lt;=0,0,F269-O269&lt;=0,0,F269-O269&gt;=3,3,F269-O269&lt;3,F269-O269)),"")</f>
        <v/>
      </c>
      <c r="Q269" s="4" cm="1">
        <f t="array" ref="Q269">_xlfn.IFS(O269=0,0,O269&gt;=0,O269+P269)</f>
        <v>0</v>
      </c>
      <c r="R269" s="5" t="str">
        <f t="shared" si="4"/>
        <v/>
      </c>
      <c r="S269" s="4" cm="1">
        <f t="array" ref="S269">_xlfn.IFS(Q269=0,0,Q269&gt;=0,Q269+R269)</f>
        <v>0</v>
      </c>
      <c r="T26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69" s="5">
        <f>MAX(Table19[[#This Row],[Staff Hourly Wage as of December 31st, 2024
 (inclusive of all grants/enhancements, do NOT include top-up)]],Table19[[#This Row],[Base Wage + PE + Historical + GOF + HA + WEG + Wage increase + Wage floor ]])</f>
        <v>0</v>
      </c>
      <c r="V269" s="4">
        <f>Table19[[#This Row],[Final 2025 Hourly Wage
(Higher of column H '[2024 wage'] and column S '[2025 wage'])]]*Table19[[#This Row],[Estimated program hours worked from Jan 1st to Dec 31st 2025]]</f>
        <v>0</v>
      </c>
      <c r="X269" s="35" t="str">
        <f>Table19[[#This Row],[Wage Enhancement (WEG) Eligibility Rate per hour]]</f>
        <v/>
      </c>
      <c r="Y269" s="42">
        <f>Table19[[#This Row],[Hourly Pay Equity (PE) (if applicable)]]+Table19[[#This Row],[GOF (SWB) + Hourly Historical Funding (if applicable)]]</f>
        <v>0</v>
      </c>
      <c r="Z269" s="36">
        <f>IFERROR(Table19[[#This Row],[2025 Wage Increase Rate]]+Table19[[#This Row],[2025 Wage Floor Rate]]+Table19[[#This Row],[Wage Stability]],0)</f>
        <v>0</v>
      </c>
    </row>
    <row r="270" spans="1:26" outlineLevel="1" x14ac:dyDescent="0.55000000000000004">
      <c r="A270" s="11"/>
      <c r="B270" s="12"/>
      <c r="C270" s="12"/>
      <c r="D270" s="11"/>
      <c r="E270" s="32" t="str">
        <f>IF(ISERROR(VLOOKUP(D270,'Data Input (ROP Use Only)'!$D$1:$E$4,2,FALSE)),"",(VLOOKUP(D270,'Data Input (ROP Use Only)'!$D$1:$E$4,2,FALSE)))</f>
        <v/>
      </c>
      <c r="F270" s="32" t="str">
        <f>IF(ISERROR(VLOOKUP(D270,'Data Input (ROP Use Only)'!$D$1:$F$4,3,FALSE)),"",(VLOOKUP(D270,'Data Input (ROP Use Only)'!$D$1:$F$4,3,FALSE)))</f>
        <v/>
      </c>
      <c r="G270" s="9"/>
      <c r="H270" s="9"/>
      <c r="I270" s="10"/>
      <c r="J270" s="10"/>
      <c r="K270" s="10"/>
      <c r="L270" s="13">
        <f>SUM(Table19[[#This Row],[Base Wage per hour as of December 31st, 2024
 (before applying any grants/enhancements)]:[GOF (SWB) + Hourly Historical Funding (if applicable)]])</f>
        <v>0</v>
      </c>
      <c r="M270" s="7" t="str">
        <f>IF(ISERROR(VLOOKUP(D270,'Data Input (ROP Use Only)'!$D$1:$G$4,4,FALSE)),"",(VLOOKUP(D270,'Data Input (ROP Use Only)'!$D$1:$G$4,4,FALSE)))</f>
        <v/>
      </c>
      <c r="N270" s="5" t="str" cm="1">
        <f t="array" ref="N270">IFERROR((_xlfn.IFS(M270-L270&lt;=0,0,M270-L270&lt;=0,0,M270-L270&gt;=2,2,M270-L270&lt;3,M270-L270)),"")</f>
        <v/>
      </c>
      <c r="O270" s="5">
        <f>SUM(Table19[[#This Row],[Base Wage per hour as of December 31st, 2024
 (before applying any grants/enhancements)]:[GOF (SWB) + Hourly Historical Funding (if applicable)]],Table19[[#This Row],[Wage Enhancement (WEG) Eligibility Rate per hour]])</f>
        <v>0</v>
      </c>
      <c r="P270" s="5" t="str" cm="1">
        <f t="array" ref="P270">IFERROR((_xlfn.IFS(C270="NON-RECE",0,C270="Director-Approved",0,F270-O270&lt;=0,0,F270-O270&lt;=0,0,F270-O270&gt;=3,3,F270-O270&lt;3,F270-O270)),"")</f>
        <v/>
      </c>
      <c r="Q270" s="4" cm="1">
        <f t="array" ref="Q270">_xlfn.IFS(O270=0,0,O270&gt;=0,O270+P270)</f>
        <v>0</v>
      </c>
      <c r="R270" s="5" t="str">
        <f t="shared" si="4"/>
        <v/>
      </c>
      <c r="S270" s="4" cm="1">
        <f t="array" ref="S270">_xlfn.IFS(Q270=0,0,Q270&gt;=0,Q270+R270)</f>
        <v>0</v>
      </c>
      <c r="T27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0" s="5">
        <f>MAX(Table19[[#This Row],[Staff Hourly Wage as of December 31st, 2024
 (inclusive of all grants/enhancements, do NOT include top-up)]],Table19[[#This Row],[Base Wage + PE + Historical + GOF + HA + WEG + Wage increase + Wage floor ]])</f>
        <v>0</v>
      </c>
      <c r="V270" s="4">
        <f>Table19[[#This Row],[Final 2025 Hourly Wage
(Higher of column H '[2024 wage'] and column S '[2025 wage'])]]*Table19[[#This Row],[Estimated program hours worked from Jan 1st to Dec 31st 2025]]</f>
        <v>0</v>
      </c>
      <c r="X270" s="35" t="str">
        <f>Table19[[#This Row],[Wage Enhancement (WEG) Eligibility Rate per hour]]</f>
        <v/>
      </c>
      <c r="Y270" s="42">
        <f>Table19[[#This Row],[Hourly Pay Equity (PE) (if applicable)]]+Table19[[#This Row],[GOF (SWB) + Hourly Historical Funding (if applicable)]]</f>
        <v>0</v>
      </c>
      <c r="Z270" s="36">
        <f>IFERROR(Table19[[#This Row],[2025 Wage Increase Rate]]+Table19[[#This Row],[2025 Wage Floor Rate]]+Table19[[#This Row],[Wage Stability]],0)</f>
        <v>0</v>
      </c>
    </row>
    <row r="271" spans="1:26" outlineLevel="1" x14ac:dyDescent="0.55000000000000004">
      <c r="A271" s="11"/>
      <c r="B271" s="12"/>
      <c r="C271" s="12"/>
      <c r="D271" s="11"/>
      <c r="E271" s="32" t="str">
        <f>IF(ISERROR(VLOOKUP(D271,'Data Input (ROP Use Only)'!$D$1:$E$4,2,FALSE)),"",(VLOOKUP(D271,'Data Input (ROP Use Only)'!$D$1:$E$4,2,FALSE)))</f>
        <v/>
      </c>
      <c r="F271" s="32" t="str">
        <f>IF(ISERROR(VLOOKUP(D271,'Data Input (ROP Use Only)'!$D$1:$F$4,3,FALSE)),"",(VLOOKUP(D271,'Data Input (ROP Use Only)'!$D$1:$F$4,3,FALSE)))</f>
        <v/>
      </c>
      <c r="G271" s="9"/>
      <c r="H271" s="9"/>
      <c r="I271" s="10"/>
      <c r="J271" s="10"/>
      <c r="K271" s="10"/>
      <c r="L271" s="13">
        <f>SUM(Table19[[#This Row],[Base Wage per hour as of December 31st, 2024
 (before applying any grants/enhancements)]:[GOF (SWB) + Hourly Historical Funding (if applicable)]])</f>
        <v>0</v>
      </c>
      <c r="M271" s="7" t="str">
        <f>IF(ISERROR(VLOOKUP(D271,'Data Input (ROP Use Only)'!$D$1:$G$4,4,FALSE)),"",(VLOOKUP(D271,'Data Input (ROP Use Only)'!$D$1:$G$4,4,FALSE)))</f>
        <v/>
      </c>
      <c r="N271" s="5" t="str" cm="1">
        <f t="array" ref="N271">IFERROR((_xlfn.IFS(M271-L271&lt;=0,0,M271-L271&lt;=0,0,M271-L271&gt;=2,2,M271-L271&lt;3,M271-L271)),"")</f>
        <v/>
      </c>
      <c r="O271" s="5">
        <f>SUM(Table19[[#This Row],[Base Wage per hour as of December 31st, 2024
 (before applying any grants/enhancements)]:[GOF (SWB) + Hourly Historical Funding (if applicable)]],Table19[[#This Row],[Wage Enhancement (WEG) Eligibility Rate per hour]])</f>
        <v>0</v>
      </c>
      <c r="P271" s="5" t="str" cm="1">
        <f t="array" ref="P271">IFERROR((_xlfn.IFS(C271="NON-RECE",0,C271="Director-Approved",0,F271-O271&lt;=0,0,F271-O271&lt;=0,0,F271-O271&gt;=3,3,F271-O271&lt;3,F271-O271)),"")</f>
        <v/>
      </c>
      <c r="Q271" s="4" cm="1">
        <f t="array" ref="Q271">_xlfn.IFS(O271=0,0,O271&gt;=0,O271+P271)</f>
        <v>0</v>
      </c>
      <c r="R271" s="5" t="str">
        <f t="shared" si="4"/>
        <v/>
      </c>
      <c r="S271" s="4" cm="1">
        <f t="array" ref="S271">_xlfn.IFS(Q271=0,0,Q271&gt;=0,Q271+R271)</f>
        <v>0</v>
      </c>
      <c r="T27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1" s="5">
        <f>MAX(Table19[[#This Row],[Staff Hourly Wage as of December 31st, 2024
 (inclusive of all grants/enhancements, do NOT include top-up)]],Table19[[#This Row],[Base Wage + PE + Historical + GOF + HA + WEG + Wage increase + Wage floor ]])</f>
        <v>0</v>
      </c>
      <c r="V271" s="4">
        <f>Table19[[#This Row],[Final 2025 Hourly Wage
(Higher of column H '[2024 wage'] and column S '[2025 wage'])]]*Table19[[#This Row],[Estimated program hours worked from Jan 1st to Dec 31st 2025]]</f>
        <v>0</v>
      </c>
      <c r="X271" s="35" t="str">
        <f>Table19[[#This Row],[Wage Enhancement (WEG) Eligibility Rate per hour]]</f>
        <v/>
      </c>
      <c r="Y271" s="42">
        <f>Table19[[#This Row],[Hourly Pay Equity (PE) (if applicable)]]+Table19[[#This Row],[GOF (SWB) + Hourly Historical Funding (if applicable)]]</f>
        <v>0</v>
      </c>
      <c r="Z271" s="36">
        <f>IFERROR(Table19[[#This Row],[2025 Wage Increase Rate]]+Table19[[#This Row],[2025 Wage Floor Rate]]+Table19[[#This Row],[Wage Stability]],0)</f>
        <v>0</v>
      </c>
    </row>
    <row r="272" spans="1:26" outlineLevel="1" x14ac:dyDescent="0.55000000000000004">
      <c r="A272" s="11"/>
      <c r="B272" s="12"/>
      <c r="C272" s="12"/>
      <c r="D272" s="11"/>
      <c r="E272" s="32" t="str">
        <f>IF(ISERROR(VLOOKUP(D272,'Data Input (ROP Use Only)'!$D$1:$E$4,2,FALSE)),"",(VLOOKUP(D272,'Data Input (ROP Use Only)'!$D$1:$E$4,2,FALSE)))</f>
        <v/>
      </c>
      <c r="F272" s="32" t="str">
        <f>IF(ISERROR(VLOOKUP(D272,'Data Input (ROP Use Only)'!$D$1:$F$4,3,FALSE)),"",(VLOOKUP(D272,'Data Input (ROP Use Only)'!$D$1:$F$4,3,FALSE)))</f>
        <v/>
      </c>
      <c r="G272" s="9"/>
      <c r="H272" s="9"/>
      <c r="I272" s="10"/>
      <c r="J272" s="10"/>
      <c r="K272" s="10"/>
      <c r="L272" s="13">
        <f>SUM(Table19[[#This Row],[Base Wage per hour as of December 31st, 2024
 (before applying any grants/enhancements)]:[GOF (SWB) + Hourly Historical Funding (if applicable)]])</f>
        <v>0</v>
      </c>
      <c r="M272" s="7" t="str">
        <f>IF(ISERROR(VLOOKUP(D272,'Data Input (ROP Use Only)'!$D$1:$G$4,4,FALSE)),"",(VLOOKUP(D272,'Data Input (ROP Use Only)'!$D$1:$G$4,4,FALSE)))</f>
        <v/>
      </c>
      <c r="N272" s="5" t="str" cm="1">
        <f t="array" ref="N272">IFERROR((_xlfn.IFS(M272-L272&lt;=0,0,M272-L272&lt;=0,0,M272-L272&gt;=2,2,M272-L272&lt;3,M272-L272)),"")</f>
        <v/>
      </c>
      <c r="O272" s="5">
        <f>SUM(Table19[[#This Row],[Base Wage per hour as of December 31st, 2024
 (before applying any grants/enhancements)]:[GOF (SWB) + Hourly Historical Funding (if applicable)]],Table19[[#This Row],[Wage Enhancement (WEG) Eligibility Rate per hour]])</f>
        <v>0</v>
      </c>
      <c r="P272" s="5" t="str" cm="1">
        <f t="array" ref="P272">IFERROR((_xlfn.IFS(C272="NON-RECE",0,C272="Director-Approved",0,F272-O272&lt;=0,0,F272-O272&lt;=0,0,F272-O272&gt;=3,3,F272-O272&lt;3,F272-O272)),"")</f>
        <v/>
      </c>
      <c r="Q272" s="4" cm="1">
        <f t="array" ref="Q272">_xlfn.IFS(O272=0,0,O272&gt;=0,O272+P272)</f>
        <v>0</v>
      </c>
      <c r="R272" s="5" t="str">
        <f t="shared" si="4"/>
        <v/>
      </c>
      <c r="S272" s="4" cm="1">
        <f t="array" ref="S272">_xlfn.IFS(Q272=0,0,Q272&gt;=0,Q272+R272)</f>
        <v>0</v>
      </c>
      <c r="T27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2" s="5">
        <f>MAX(Table19[[#This Row],[Staff Hourly Wage as of December 31st, 2024
 (inclusive of all grants/enhancements, do NOT include top-up)]],Table19[[#This Row],[Base Wage + PE + Historical + GOF + HA + WEG + Wage increase + Wage floor ]])</f>
        <v>0</v>
      </c>
      <c r="V272" s="4">
        <f>Table19[[#This Row],[Final 2025 Hourly Wage
(Higher of column H '[2024 wage'] and column S '[2025 wage'])]]*Table19[[#This Row],[Estimated program hours worked from Jan 1st to Dec 31st 2025]]</f>
        <v>0</v>
      </c>
      <c r="X272" s="35" t="str">
        <f>Table19[[#This Row],[Wage Enhancement (WEG) Eligibility Rate per hour]]</f>
        <v/>
      </c>
      <c r="Y272" s="42">
        <f>Table19[[#This Row],[Hourly Pay Equity (PE) (if applicable)]]+Table19[[#This Row],[GOF (SWB) + Hourly Historical Funding (if applicable)]]</f>
        <v>0</v>
      </c>
      <c r="Z272" s="36">
        <f>IFERROR(Table19[[#This Row],[2025 Wage Increase Rate]]+Table19[[#This Row],[2025 Wage Floor Rate]]+Table19[[#This Row],[Wage Stability]],0)</f>
        <v>0</v>
      </c>
    </row>
    <row r="273" spans="1:26" outlineLevel="1" x14ac:dyDescent="0.55000000000000004">
      <c r="A273" s="11"/>
      <c r="B273" s="12"/>
      <c r="C273" s="12"/>
      <c r="D273" s="11"/>
      <c r="E273" s="32" t="str">
        <f>IF(ISERROR(VLOOKUP(D273,'Data Input (ROP Use Only)'!$D$1:$E$4,2,FALSE)),"",(VLOOKUP(D273,'Data Input (ROP Use Only)'!$D$1:$E$4,2,FALSE)))</f>
        <v/>
      </c>
      <c r="F273" s="32" t="str">
        <f>IF(ISERROR(VLOOKUP(D273,'Data Input (ROP Use Only)'!$D$1:$F$4,3,FALSE)),"",(VLOOKUP(D273,'Data Input (ROP Use Only)'!$D$1:$F$4,3,FALSE)))</f>
        <v/>
      </c>
      <c r="G273" s="9"/>
      <c r="H273" s="9"/>
      <c r="I273" s="10"/>
      <c r="J273" s="10"/>
      <c r="K273" s="10"/>
      <c r="L273" s="13">
        <f>SUM(Table19[[#This Row],[Base Wage per hour as of December 31st, 2024
 (before applying any grants/enhancements)]:[GOF (SWB) + Hourly Historical Funding (if applicable)]])</f>
        <v>0</v>
      </c>
      <c r="M273" s="7" t="str">
        <f>IF(ISERROR(VLOOKUP(D273,'Data Input (ROP Use Only)'!$D$1:$G$4,4,FALSE)),"",(VLOOKUP(D273,'Data Input (ROP Use Only)'!$D$1:$G$4,4,FALSE)))</f>
        <v/>
      </c>
      <c r="N273" s="5" t="str" cm="1">
        <f t="array" ref="N273">IFERROR((_xlfn.IFS(M273-L273&lt;=0,0,M273-L273&lt;=0,0,M273-L273&gt;=2,2,M273-L273&lt;3,M273-L273)),"")</f>
        <v/>
      </c>
      <c r="O273" s="5">
        <f>SUM(Table19[[#This Row],[Base Wage per hour as of December 31st, 2024
 (before applying any grants/enhancements)]:[GOF (SWB) + Hourly Historical Funding (if applicable)]],Table19[[#This Row],[Wage Enhancement (WEG) Eligibility Rate per hour]])</f>
        <v>0</v>
      </c>
      <c r="P273" s="5" t="str" cm="1">
        <f t="array" ref="P273">IFERROR((_xlfn.IFS(C273="NON-RECE",0,C273="Director-Approved",0,F273-O273&lt;=0,0,F273-O273&lt;=0,0,F273-O273&gt;=3,3,F273-O273&lt;3,F273-O273)),"")</f>
        <v/>
      </c>
      <c r="Q273" s="4" cm="1">
        <f t="array" ref="Q273">_xlfn.IFS(O273=0,0,O273&gt;=0,O273+P273)</f>
        <v>0</v>
      </c>
      <c r="R273" s="5" t="str">
        <f t="shared" si="4"/>
        <v/>
      </c>
      <c r="S273" s="4" cm="1">
        <f t="array" ref="S273">_xlfn.IFS(Q273=0,0,Q273&gt;=0,Q273+R273)</f>
        <v>0</v>
      </c>
      <c r="T27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3" s="5">
        <f>MAX(Table19[[#This Row],[Staff Hourly Wage as of December 31st, 2024
 (inclusive of all grants/enhancements, do NOT include top-up)]],Table19[[#This Row],[Base Wage + PE + Historical + GOF + HA + WEG + Wage increase + Wage floor ]])</f>
        <v>0</v>
      </c>
      <c r="V273" s="4">
        <f>Table19[[#This Row],[Final 2025 Hourly Wage
(Higher of column H '[2024 wage'] and column S '[2025 wage'])]]*Table19[[#This Row],[Estimated program hours worked from Jan 1st to Dec 31st 2025]]</f>
        <v>0</v>
      </c>
      <c r="X273" s="35" t="str">
        <f>Table19[[#This Row],[Wage Enhancement (WEG) Eligibility Rate per hour]]</f>
        <v/>
      </c>
      <c r="Y273" s="42">
        <f>Table19[[#This Row],[Hourly Pay Equity (PE) (if applicable)]]+Table19[[#This Row],[GOF (SWB) + Hourly Historical Funding (if applicable)]]</f>
        <v>0</v>
      </c>
      <c r="Z273" s="36">
        <f>IFERROR(Table19[[#This Row],[2025 Wage Increase Rate]]+Table19[[#This Row],[2025 Wage Floor Rate]]+Table19[[#This Row],[Wage Stability]],0)</f>
        <v>0</v>
      </c>
    </row>
    <row r="274" spans="1:26" outlineLevel="1" x14ac:dyDescent="0.55000000000000004">
      <c r="A274" s="11"/>
      <c r="B274" s="12"/>
      <c r="C274" s="12"/>
      <c r="D274" s="11"/>
      <c r="E274" s="32" t="str">
        <f>IF(ISERROR(VLOOKUP(D274,'Data Input (ROP Use Only)'!$D$1:$E$4,2,FALSE)),"",(VLOOKUP(D274,'Data Input (ROP Use Only)'!$D$1:$E$4,2,FALSE)))</f>
        <v/>
      </c>
      <c r="F274" s="32" t="str">
        <f>IF(ISERROR(VLOOKUP(D274,'Data Input (ROP Use Only)'!$D$1:$F$4,3,FALSE)),"",(VLOOKUP(D274,'Data Input (ROP Use Only)'!$D$1:$F$4,3,FALSE)))</f>
        <v/>
      </c>
      <c r="G274" s="9"/>
      <c r="H274" s="9"/>
      <c r="I274" s="10"/>
      <c r="J274" s="10"/>
      <c r="K274" s="10"/>
      <c r="L274" s="13">
        <f>SUM(Table19[[#This Row],[Base Wage per hour as of December 31st, 2024
 (before applying any grants/enhancements)]:[GOF (SWB) + Hourly Historical Funding (if applicable)]])</f>
        <v>0</v>
      </c>
      <c r="M274" s="7" t="str">
        <f>IF(ISERROR(VLOOKUP(D274,'Data Input (ROP Use Only)'!$D$1:$G$4,4,FALSE)),"",(VLOOKUP(D274,'Data Input (ROP Use Only)'!$D$1:$G$4,4,FALSE)))</f>
        <v/>
      </c>
      <c r="N274" s="5" t="str" cm="1">
        <f t="array" ref="N274">IFERROR((_xlfn.IFS(M274-L274&lt;=0,0,M274-L274&lt;=0,0,M274-L274&gt;=2,2,M274-L274&lt;3,M274-L274)),"")</f>
        <v/>
      </c>
      <c r="O274" s="5">
        <f>SUM(Table19[[#This Row],[Base Wage per hour as of December 31st, 2024
 (before applying any grants/enhancements)]:[GOF (SWB) + Hourly Historical Funding (if applicable)]],Table19[[#This Row],[Wage Enhancement (WEG) Eligibility Rate per hour]])</f>
        <v>0</v>
      </c>
      <c r="P274" s="5" t="str" cm="1">
        <f t="array" ref="P274">IFERROR((_xlfn.IFS(C274="NON-RECE",0,C274="Director-Approved",0,F274-O274&lt;=0,0,F274-O274&lt;=0,0,F274-O274&gt;=3,3,F274-O274&lt;3,F274-O274)),"")</f>
        <v/>
      </c>
      <c r="Q274" s="4" cm="1">
        <f t="array" ref="Q274">_xlfn.IFS(O274=0,0,O274&gt;=0,O274+P274)</f>
        <v>0</v>
      </c>
      <c r="R274" s="5" t="str">
        <f t="shared" si="4"/>
        <v/>
      </c>
      <c r="S274" s="4" cm="1">
        <f t="array" ref="S274">_xlfn.IFS(Q274=0,0,Q274&gt;=0,Q274+R274)</f>
        <v>0</v>
      </c>
      <c r="T27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4" s="5">
        <f>MAX(Table19[[#This Row],[Staff Hourly Wage as of December 31st, 2024
 (inclusive of all grants/enhancements, do NOT include top-up)]],Table19[[#This Row],[Base Wage + PE + Historical + GOF + HA + WEG + Wage increase + Wage floor ]])</f>
        <v>0</v>
      </c>
      <c r="V274" s="4">
        <f>Table19[[#This Row],[Final 2025 Hourly Wage
(Higher of column H '[2024 wage'] and column S '[2025 wage'])]]*Table19[[#This Row],[Estimated program hours worked from Jan 1st to Dec 31st 2025]]</f>
        <v>0</v>
      </c>
      <c r="X274" s="35" t="str">
        <f>Table19[[#This Row],[Wage Enhancement (WEG) Eligibility Rate per hour]]</f>
        <v/>
      </c>
      <c r="Y274" s="42">
        <f>Table19[[#This Row],[Hourly Pay Equity (PE) (if applicable)]]+Table19[[#This Row],[GOF (SWB) + Hourly Historical Funding (if applicable)]]</f>
        <v>0</v>
      </c>
      <c r="Z274" s="36">
        <f>IFERROR(Table19[[#This Row],[2025 Wage Increase Rate]]+Table19[[#This Row],[2025 Wage Floor Rate]]+Table19[[#This Row],[Wage Stability]],0)</f>
        <v>0</v>
      </c>
    </row>
    <row r="275" spans="1:26" outlineLevel="1" x14ac:dyDescent="0.55000000000000004">
      <c r="A275" s="11"/>
      <c r="B275" s="12"/>
      <c r="C275" s="12"/>
      <c r="D275" s="11"/>
      <c r="E275" s="32" t="str">
        <f>IF(ISERROR(VLOOKUP(D275,'Data Input (ROP Use Only)'!$D$1:$E$4,2,FALSE)),"",(VLOOKUP(D275,'Data Input (ROP Use Only)'!$D$1:$E$4,2,FALSE)))</f>
        <v/>
      </c>
      <c r="F275" s="32" t="str">
        <f>IF(ISERROR(VLOOKUP(D275,'Data Input (ROP Use Only)'!$D$1:$F$4,3,FALSE)),"",(VLOOKUP(D275,'Data Input (ROP Use Only)'!$D$1:$F$4,3,FALSE)))</f>
        <v/>
      </c>
      <c r="G275" s="9"/>
      <c r="H275" s="9"/>
      <c r="I275" s="10"/>
      <c r="J275" s="10"/>
      <c r="K275" s="10"/>
      <c r="L275" s="13">
        <f>SUM(Table19[[#This Row],[Base Wage per hour as of December 31st, 2024
 (before applying any grants/enhancements)]:[GOF (SWB) + Hourly Historical Funding (if applicable)]])</f>
        <v>0</v>
      </c>
      <c r="M275" s="7" t="str">
        <f>IF(ISERROR(VLOOKUP(D275,'Data Input (ROP Use Only)'!$D$1:$G$4,4,FALSE)),"",(VLOOKUP(D275,'Data Input (ROP Use Only)'!$D$1:$G$4,4,FALSE)))</f>
        <v/>
      </c>
      <c r="N275" s="5" t="str" cm="1">
        <f t="array" ref="N275">IFERROR((_xlfn.IFS(M275-L275&lt;=0,0,M275-L275&lt;=0,0,M275-L275&gt;=2,2,M275-L275&lt;3,M275-L275)),"")</f>
        <v/>
      </c>
      <c r="O275" s="5">
        <f>SUM(Table19[[#This Row],[Base Wage per hour as of December 31st, 2024
 (before applying any grants/enhancements)]:[GOF (SWB) + Hourly Historical Funding (if applicable)]],Table19[[#This Row],[Wage Enhancement (WEG) Eligibility Rate per hour]])</f>
        <v>0</v>
      </c>
      <c r="P275" s="5" t="str" cm="1">
        <f t="array" ref="P275">IFERROR((_xlfn.IFS(C275="NON-RECE",0,C275="Director-Approved",0,F275-O275&lt;=0,0,F275-O275&lt;=0,0,F275-O275&gt;=3,3,F275-O275&lt;3,F275-O275)),"")</f>
        <v/>
      </c>
      <c r="Q275" s="4" cm="1">
        <f t="array" ref="Q275">_xlfn.IFS(O275=0,0,O275&gt;=0,O275+P275)</f>
        <v>0</v>
      </c>
      <c r="R275" s="5" t="str">
        <f t="shared" si="4"/>
        <v/>
      </c>
      <c r="S275" s="4" cm="1">
        <f t="array" ref="S275">_xlfn.IFS(Q275=0,0,Q275&gt;=0,Q275+R275)</f>
        <v>0</v>
      </c>
      <c r="T27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5" s="5">
        <f>MAX(Table19[[#This Row],[Staff Hourly Wage as of December 31st, 2024
 (inclusive of all grants/enhancements, do NOT include top-up)]],Table19[[#This Row],[Base Wage + PE + Historical + GOF + HA + WEG + Wage increase + Wage floor ]])</f>
        <v>0</v>
      </c>
      <c r="V275" s="4">
        <f>Table19[[#This Row],[Final 2025 Hourly Wage
(Higher of column H '[2024 wage'] and column S '[2025 wage'])]]*Table19[[#This Row],[Estimated program hours worked from Jan 1st to Dec 31st 2025]]</f>
        <v>0</v>
      </c>
      <c r="X275" s="35" t="str">
        <f>Table19[[#This Row],[Wage Enhancement (WEG) Eligibility Rate per hour]]</f>
        <v/>
      </c>
      <c r="Y275" s="42">
        <f>Table19[[#This Row],[Hourly Pay Equity (PE) (if applicable)]]+Table19[[#This Row],[GOF (SWB) + Hourly Historical Funding (if applicable)]]</f>
        <v>0</v>
      </c>
      <c r="Z275" s="36">
        <f>IFERROR(Table19[[#This Row],[2025 Wage Increase Rate]]+Table19[[#This Row],[2025 Wage Floor Rate]]+Table19[[#This Row],[Wage Stability]],0)</f>
        <v>0</v>
      </c>
    </row>
    <row r="276" spans="1:26" outlineLevel="1" x14ac:dyDescent="0.55000000000000004">
      <c r="A276" s="11"/>
      <c r="B276" s="12"/>
      <c r="C276" s="12"/>
      <c r="D276" s="11"/>
      <c r="E276" s="32" t="str">
        <f>IF(ISERROR(VLOOKUP(D276,'Data Input (ROP Use Only)'!$D$1:$E$4,2,FALSE)),"",(VLOOKUP(D276,'Data Input (ROP Use Only)'!$D$1:$E$4,2,FALSE)))</f>
        <v/>
      </c>
      <c r="F276" s="32" t="str">
        <f>IF(ISERROR(VLOOKUP(D276,'Data Input (ROP Use Only)'!$D$1:$F$4,3,FALSE)),"",(VLOOKUP(D276,'Data Input (ROP Use Only)'!$D$1:$F$4,3,FALSE)))</f>
        <v/>
      </c>
      <c r="G276" s="9"/>
      <c r="H276" s="9"/>
      <c r="I276" s="10"/>
      <c r="J276" s="10"/>
      <c r="K276" s="10"/>
      <c r="L276" s="13">
        <f>SUM(Table19[[#This Row],[Base Wage per hour as of December 31st, 2024
 (before applying any grants/enhancements)]:[GOF (SWB) + Hourly Historical Funding (if applicable)]])</f>
        <v>0</v>
      </c>
      <c r="M276" s="7" t="str">
        <f>IF(ISERROR(VLOOKUP(D276,'Data Input (ROP Use Only)'!$D$1:$G$4,4,FALSE)),"",(VLOOKUP(D276,'Data Input (ROP Use Only)'!$D$1:$G$4,4,FALSE)))</f>
        <v/>
      </c>
      <c r="N276" s="5" t="str" cm="1">
        <f t="array" ref="N276">IFERROR((_xlfn.IFS(M276-L276&lt;=0,0,M276-L276&lt;=0,0,M276-L276&gt;=2,2,M276-L276&lt;3,M276-L276)),"")</f>
        <v/>
      </c>
      <c r="O276" s="5">
        <f>SUM(Table19[[#This Row],[Base Wage per hour as of December 31st, 2024
 (before applying any grants/enhancements)]:[GOF (SWB) + Hourly Historical Funding (if applicable)]],Table19[[#This Row],[Wage Enhancement (WEG) Eligibility Rate per hour]])</f>
        <v>0</v>
      </c>
      <c r="P276" s="5" t="str" cm="1">
        <f t="array" ref="P276">IFERROR((_xlfn.IFS(C276="NON-RECE",0,C276="Director-Approved",0,F276-O276&lt;=0,0,F276-O276&lt;=0,0,F276-O276&gt;=3,3,F276-O276&lt;3,F276-O276)),"")</f>
        <v/>
      </c>
      <c r="Q276" s="4" cm="1">
        <f t="array" ref="Q276">_xlfn.IFS(O276=0,0,O276&gt;=0,O276+P276)</f>
        <v>0</v>
      </c>
      <c r="R276" s="5" t="str">
        <f t="shared" si="4"/>
        <v/>
      </c>
      <c r="S276" s="4" cm="1">
        <f t="array" ref="S276">_xlfn.IFS(Q276=0,0,Q276&gt;=0,Q276+R276)</f>
        <v>0</v>
      </c>
      <c r="T27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6" s="5">
        <f>MAX(Table19[[#This Row],[Staff Hourly Wage as of December 31st, 2024
 (inclusive of all grants/enhancements, do NOT include top-up)]],Table19[[#This Row],[Base Wage + PE + Historical + GOF + HA + WEG + Wage increase + Wage floor ]])</f>
        <v>0</v>
      </c>
      <c r="V276" s="4">
        <f>Table19[[#This Row],[Final 2025 Hourly Wage
(Higher of column H '[2024 wage'] and column S '[2025 wage'])]]*Table19[[#This Row],[Estimated program hours worked from Jan 1st to Dec 31st 2025]]</f>
        <v>0</v>
      </c>
      <c r="X276" s="35" t="str">
        <f>Table19[[#This Row],[Wage Enhancement (WEG) Eligibility Rate per hour]]</f>
        <v/>
      </c>
      <c r="Y276" s="42">
        <f>Table19[[#This Row],[Hourly Pay Equity (PE) (if applicable)]]+Table19[[#This Row],[GOF (SWB) + Hourly Historical Funding (if applicable)]]</f>
        <v>0</v>
      </c>
      <c r="Z276" s="36">
        <f>IFERROR(Table19[[#This Row],[2025 Wage Increase Rate]]+Table19[[#This Row],[2025 Wage Floor Rate]]+Table19[[#This Row],[Wage Stability]],0)</f>
        <v>0</v>
      </c>
    </row>
    <row r="277" spans="1:26" outlineLevel="1" x14ac:dyDescent="0.55000000000000004">
      <c r="A277" s="11"/>
      <c r="B277" s="12"/>
      <c r="C277" s="12"/>
      <c r="D277" s="11"/>
      <c r="E277" s="32" t="str">
        <f>IF(ISERROR(VLOOKUP(D277,'Data Input (ROP Use Only)'!$D$1:$E$4,2,FALSE)),"",(VLOOKUP(D277,'Data Input (ROP Use Only)'!$D$1:$E$4,2,FALSE)))</f>
        <v/>
      </c>
      <c r="F277" s="32" t="str">
        <f>IF(ISERROR(VLOOKUP(D277,'Data Input (ROP Use Only)'!$D$1:$F$4,3,FALSE)),"",(VLOOKUP(D277,'Data Input (ROP Use Only)'!$D$1:$F$4,3,FALSE)))</f>
        <v/>
      </c>
      <c r="G277" s="9"/>
      <c r="H277" s="9"/>
      <c r="I277" s="10"/>
      <c r="J277" s="10"/>
      <c r="K277" s="10"/>
      <c r="L277" s="13">
        <f>SUM(Table19[[#This Row],[Base Wage per hour as of December 31st, 2024
 (before applying any grants/enhancements)]:[GOF (SWB) + Hourly Historical Funding (if applicable)]])</f>
        <v>0</v>
      </c>
      <c r="M277" s="7" t="str">
        <f>IF(ISERROR(VLOOKUP(D277,'Data Input (ROP Use Only)'!$D$1:$G$4,4,FALSE)),"",(VLOOKUP(D277,'Data Input (ROP Use Only)'!$D$1:$G$4,4,FALSE)))</f>
        <v/>
      </c>
      <c r="N277" s="5" t="str" cm="1">
        <f t="array" ref="N277">IFERROR((_xlfn.IFS(M277-L277&lt;=0,0,M277-L277&lt;=0,0,M277-L277&gt;=2,2,M277-L277&lt;3,M277-L277)),"")</f>
        <v/>
      </c>
      <c r="O277" s="5">
        <f>SUM(Table19[[#This Row],[Base Wage per hour as of December 31st, 2024
 (before applying any grants/enhancements)]:[GOF (SWB) + Hourly Historical Funding (if applicable)]],Table19[[#This Row],[Wage Enhancement (WEG) Eligibility Rate per hour]])</f>
        <v>0</v>
      </c>
      <c r="P277" s="5" t="str" cm="1">
        <f t="array" ref="P277">IFERROR((_xlfn.IFS(C277="NON-RECE",0,C277="Director-Approved",0,F277-O277&lt;=0,0,F277-O277&lt;=0,0,F277-O277&gt;=3,3,F277-O277&lt;3,F277-O277)),"")</f>
        <v/>
      </c>
      <c r="Q277" s="4" cm="1">
        <f t="array" ref="Q277">_xlfn.IFS(O277=0,0,O277&gt;=0,O277+P277)</f>
        <v>0</v>
      </c>
      <c r="R277" s="5" t="str">
        <f t="shared" si="4"/>
        <v/>
      </c>
      <c r="S277" s="4" cm="1">
        <f t="array" ref="S277">_xlfn.IFS(Q277=0,0,Q277&gt;=0,Q277+R277)</f>
        <v>0</v>
      </c>
      <c r="T27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7" s="5">
        <f>MAX(Table19[[#This Row],[Staff Hourly Wage as of December 31st, 2024
 (inclusive of all grants/enhancements, do NOT include top-up)]],Table19[[#This Row],[Base Wage + PE + Historical + GOF + HA + WEG + Wage increase + Wage floor ]])</f>
        <v>0</v>
      </c>
      <c r="V277" s="4">
        <f>Table19[[#This Row],[Final 2025 Hourly Wage
(Higher of column H '[2024 wage'] and column S '[2025 wage'])]]*Table19[[#This Row],[Estimated program hours worked from Jan 1st to Dec 31st 2025]]</f>
        <v>0</v>
      </c>
      <c r="X277" s="35" t="str">
        <f>Table19[[#This Row],[Wage Enhancement (WEG) Eligibility Rate per hour]]</f>
        <v/>
      </c>
      <c r="Y277" s="42">
        <f>Table19[[#This Row],[Hourly Pay Equity (PE) (if applicable)]]+Table19[[#This Row],[GOF (SWB) + Hourly Historical Funding (if applicable)]]</f>
        <v>0</v>
      </c>
      <c r="Z277" s="36">
        <f>IFERROR(Table19[[#This Row],[2025 Wage Increase Rate]]+Table19[[#This Row],[2025 Wage Floor Rate]]+Table19[[#This Row],[Wage Stability]],0)</f>
        <v>0</v>
      </c>
    </row>
    <row r="278" spans="1:26" outlineLevel="1" x14ac:dyDescent="0.55000000000000004">
      <c r="A278" s="11"/>
      <c r="B278" s="12"/>
      <c r="C278" s="12"/>
      <c r="D278" s="11"/>
      <c r="E278" s="32" t="str">
        <f>IF(ISERROR(VLOOKUP(D278,'Data Input (ROP Use Only)'!$D$1:$E$4,2,FALSE)),"",(VLOOKUP(D278,'Data Input (ROP Use Only)'!$D$1:$E$4,2,FALSE)))</f>
        <v/>
      </c>
      <c r="F278" s="32" t="str">
        <f>IF(ISERROR(VLOOKUP(D278,'Data Input (ROP Use Only)'!$D$1:$F$4,3,FALSE)),"",(VLOOKUP(D278,'Data Input (ROP Use Only)'!$D$1:$F$4,3,FALSE)))</f>
        <v/>
      </c>
      <c r="G278" s="9"/>
      <c r="H278" s="9"/>
      <c r="I278" s="10"/>
      <c r="J278" s="10"/>
      <c r="K278" s="10"/>
      <c r="L278" s="13">
        <f>SUM(Table19[[#This Row],[Base Wage per hour as of December 31st, 2024
 (before applying any grants/enhancements)]:[GOF (SWB) + Hourly Historical Funding (if applicable)]])</f>
        <v>0</v>
      </c>
      <c r="M278" s="7" t="str">
        <f>IF(ISERROR(VLOOKUP(D278,'Data Input (ROP Use Only)'!$D$1:$G$4,4,FALSE)),"",(VLOOKUP(D278,'Data Input (ROP Use Only)'!$D$1:$G$4,4,FALSE)))</f>
        <v/>
      </c>
      <c r="N278" s="5" t="str" cm="1">
        <f t="array" ref="N278">IFERROR((_xlfn.IFS(M278-L278&lt;=0,0,M278-L278&lt;=0,0,M278-L278&gt;=2,2,M278-L278&lt;3,M278-L278)),"")</f>
        <v/>
      </c>
      <c r="O278" s="5">
        <f>SUM(Table19[[#This Row],[Base Wage per hour as of December 31st, 2024
 (before applying any grants/enhancements)]:[GOF (SWB) + Hourly Historical Funding (if applicable)]],Table19[[#This Row],[Wage Enhancement (WEG) Eligibility Rate per hour]])</f>
        <v>0</v>
      </c>
      <c r="P278" s="5" t="str" cm="1">
        <f t="array" ref="P278">IFERROR((_xlfn.IFS(C278="NON-RECE",0,C278="Director-Approved",0,F278-O278&lt;=0,0,F278-O278&lt;=0,0,F278-O278&gt;=3,3,F278-O278&lt;3,F278-O278)),"")</f>
        <v/>
      </c>
      <c r="Q278" s="4" cm="1">
        <f t="array" ref="Q278">_xlfn.IFS(O278=0,0,O278&gt;=0,O278+P278)</f>
        <v>0</v>
      </c>
      <c r="R278" s="5" t="str">
        <f t="shared" si="4"/>
        <v/>
      </c>
      <c r="S278" s="4" cm="1">
        <f t="array" ref="S278">_xlfn.IFS(Q278=0,0,Q278&gt;=0,Q278+R278)</f>
        <v>0</v>
      </c>
      <c r="T27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8" s="5">
        <f>MAX(Table19[[#This Row],[Staff Hourly Wage as of December 31st, 2024
 (inclusive of all grants/enhancements, do NOT include top-up)]],Table19[[#This Row],[Base Wage + PE + Historical + GOF + HA + WEG + Wage increase + Wage floor ]])</f>
        <v>0</v>
      </c>
      <c r="V278" s="4">
        <f>Table19[[#This Row],[Final 2025 Hourly Wage
(Higher of column H '[2024 wage'] and column S '[2025 wage'])]]*Table19[[#This Row],[Estimated program hours worked from Jan 1st to Dec 31st 2025]]</f>
        <v>0</v>
      </c>
      <c r="X278" s="35" t="str">
        <f>Table19[[#This Row],[Wage Enhancement (WEG) Eligibility Rate per hour]]</f>
        <v/>
      </c>
      <c r="Y278" s="42">
        <f>Table19[[#This Row],[Hourly Pay Equity (PE) (if applicable)]]+Table19[[#This Row],[GOF (SWB) + Hourly Historical Funding (if applicable)]]</f>
        <v>0</v>
      </c>
      <c r="Z278" s="36">
        <f>IFERROR(Table19[[#This Row],[2025 Wage Increase Rate]]+Table19[[#This Row],[2025 Wage Floor Rate]]+Table19[[#This Row],[Wage Stability]],0)</f>
        <v>0</v>
      </c>
    </row>
    <row r="279" spans="1:26" outlineLevel="1" x14ac:dyDescent="0.55000000000000004">
      <c r="A279" s="11"/>
      <c r="B279" s="12"/>
      <c r="C279" s="12"/>
      <c r="D279" s="11"/>
      <c r="E279" s="32" t="str">
        <f>IF(ISERROR(VLOOKUP(D279,'Data Input (ROP Use Only)'!$D$1:$E$4,2,FALSE)),"",(VLOOKUP(D279,'Data Input (ROP Use Only)'!$D$1:$E$4,2,FALSE)))</f>
        <v/>
      </c>
      <c r="F279" s="32" t="str">
        <f>IF(ISERROR(VLOOKUP(D279,'Data Input (ROP Use Only)'!$D$1:$F$4,3,FALSE)),"",(VLOOKUP(D279,'Data Input (ROP Use Only)'!$D$1:$F$4,3,FALSE)))</f>
        <v/>
      </c>
      <c r="G279" s="9"/>
      <c r="H279" s="9"/>
      <c r="I279" s="10"/>
      <c r="J279" s="10"/>
      <c r="K279" s="10"/>
      <c r="L279" s="13">
        <f>SUM(Table19[[#This Row],[Base Wage per hour as of December 31st, 2024
 (before applying any grants/enhancements)]:[GOF (SWB) + Hourly Historical Funding (if applicable)]])</f>
        <v>0</v>
      </c>
      <c r="M279" s="7" t="str">
        <f>IF(ISERROR(VLOOKUP(D279,'Data Input (ROP Use Only)'!$D$1:$G$4,4,FALSE)),"",(VLOOKUP(D279,'Data Input (ROP Use Only)'!$D$1:$G$4,4,FALSE)))</f>
        <v/>
      </c>
      <c r="N279" s="5" t="str" cm="1">
        <f t="array" ref="N279">IFERROR((_xlfn.IFS(M279-L279&lt;=0,0,M279-L279&lt;=0,0,M279-L279&gt;=2,2,M279-L279&lt;3,M279-L279)),"")</f>
        <v/>
      </c>
      <c r="O279" s="5">
        <f>SUM(Table19[[#This Row],[Base Wage per hour as of December 31st, 2024
 (before applying any grants/enhancements)]:[GOF (SWB) + Hourly Historical Funding (if applicable)]],Table19[[#This Row],[Wage Enhancement (WEG) Eligibility Rate per hour]])</f>
        <v>0</v>
      </c>
      <c r="P279" s="5" t="str" cm="1">
        <f t="array" ref="P279">IFERROR((_xlfn.IFS(C279="NON-RECE",0,C279="Director-Approved",0,F279-O279&lt;=0,0,F279-O279&lt;=0,0,F279-O279&gt;=3,3,F279-O279&lt;3,F279-O279)),"")</f>
        <v/>
      </c>
      <c r="Q279" s="4" cm="1">
        <f t="array" ref="Q279">_xlfn.IFS(O279=0,0,O279&gt;=0,O279+P279)</f>
        <v>0</v>
      </c>
      <c r="R279" s="5" t="str">
        <f t="shared" si="4"/>
        <v/>
      </c>
      <c r="S279" s="4" cm="1">
        <f t="array" ref="S279">_xlfn.IFS(Q279=0,0,Q279&gt;=0,Q279+R279)</f>
        <v>0</v>
      </c>
      <c r="T27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79" s="5">
        <f>MAX(Table19[[#This Row],[Staff Hourly Wage as of December 31st, 2024
 (inclusive of all grants/enhancements, do NOT include top-up)]],Table19[[#This Row],[Base Wage + PE + Historical + GOF + HA + WEG + Wage increase + Wage floor ]])</f>
        <v>0</v>
      </c>
      <c r="V279" s="4">
        <f>Table19[[#This Row],[Final 2025 Hourly Wage
(Higher of column H '[2024 wage'] and column S '[2025 wage'])]]*Table19[[#This Row],[Estimated program hours worked from Jan 1st to Dec 31st 2025]]</f>
        <v>0</v>
      </c>
      <c r="X279" s="35" t="str">
        <f>Table19[[#This Row],[Wage Enhancement (WEG) Eligibility Rate per hour]]</f>
        <v/>
      </c>
      <c r="Y279" s="42">
        <f>Table19[[#This Row],[Hourly Pay Equity (PE) (if applicable)]]+Table19[[#This Row],[GOF (SWB) + Hourly Historical Funding (if applicable)]]</f>
        <v>0</v>
      </c>
      <c r="Z279" s="36">
        <f>IFERROR(Table19[[#This Row],[2025 Wage Increase Rate]]+Table19[[#This Row],[2025 Wage Floor Rate]]+Table19[[#This Row],[Wage Stability]],0)</f>
        <v>0</v>
      </c>
    </row>
    <row r="280" spans="1:26" outlineLevel="1" x14ac:dyDescent="0.55000000000000004">
      <c r="A280" s="11"/>
      <c r="B280" s="12"/>
      <c r="C280" s="12"/>
      <c r="D280" s="11"/>
      <c r="E280" s="32" t="str">
        <f>IF(ISERROR(VLOOKUP(D280,'Data Input (ROP Use Only)'!$D$1:$E$4,2,FALSE)),"",(VLOOKUP(D280,'Data Input (ROP Use Only)'!$D$1:$E$4,2,FALSE)))</f>
        <v/>
      </c>
      <c r="F280" s="32" t="str">
        <f>IF(ISERROR(VLOOKUP(D280,'Data Input (ROP Use Only)'!$D$1:$F$4,3,FALSE)),"",(VLOOKUP(D280,'Data Input (ROP Use Only)'!$D$1:$F$4,3,FALSE)))</f>
        <v/>
      </c>
      <c r="G280" s="9"/>
      <c r="H280" s="9"/>
      <c r="I280" s="10"/>
      <c r="J280" s="10"/>
      <c r="K280" s="10"/>
      <c r="L280" s="13">
        <f>SUM(Table19[[#This Row],[Base Wage per hour as of December 31st, 2024
 (before applying any grants/enhancements)]:[GOF (SWB) + Hourly Historical Funding (if applicable)]])</f>
        <v>0</v>
      </c>
      <c r="M280" s="7" t="str">
        <f>IF(ISERROR(VLOOKUP(D280,'Data Input (ROP Use Only)'!$D$1:$G$4,4,FALSE)),"",(VLOOKUP(D280,'Data Input (ROP Use Only)'!$D$1:$G$4,4,FALSE)))</f>
        <v/>
      </c>
      <c r="N280" s="5" t="str" cm="1">
        <f t="array" ref="N280">IFERROR((_xlfn.IFS(M280-L280&lt;=0,0,M280-L280&lt;=0,0,M280-L280&gt;=2,2,M280-L280&lt;3,M280-L280)),"")</f>
        <v/>
      </c>
      <c r="O280" s="5">
        <f>SUM(Table19[[#This Row],[Base Wage per hour as of December 31st, 2024
 (before applying any grants/enhancements)]:[GOF (SWB) + Hourly Historical Funding (if applicable)]],Table19[[#This Row],[Wage Enhancement (WEG) Eligibility Rate per hour]])</f>
        <v>0</v>
      </c>
      <c r="P280" s="5" t="str" cm="1">
        <f t="array" ref="P280">IFERROR((_xlfn.IFS(C280="NON-RECE",0,C280="Director-Approved",0,F280-O280&lt;=0,0,F280-O280&lt;=0,0,F280-O280&gt;=3,3,F280-O280&lt;3,F280-O280)),"")</f>
        <v/>
      </c>
      <c r="Q280" s="4" cm="1">
        <f t="array" ref="Q280">_xlfn.IFS(O280=0,0,O280&gt;=0,O280+P280)</f>
        <v>0</v>
      </c>
      <c r="R280" s="5" t="str">
        <f t="shared" si="4"/>
        <v/>
      </c>
      <c r="S280" s="4" cm="1">
        <f t="array" ref="S280">_xlfn.IFS(Q280=0,0,Q280&gt;=0,Q280+R280)</f>
        <v>0</v>
      </c>
      <c r="T28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0" s="5">
        <f>MAX(Table19[[#This Row],[Staff Hourly Wage as of December 31st, 2024
 (inclusive of all grants/enhancements, do NOT include top-up)]],Table19[[#This Row],[Base Wage + PE + Historical + GOF + HA + WEG + Wage increase + Wage floor ]])</f>
        <v>0</v>
      </c>
      <c r="V280" s="4">
        <f>Table19[[#This Row],[Final 2025 Hourly Wage
(Higher of column H '[2024 wage'] and column S '[2025 wage'])]]*Table19[[#This Row],[Estimated program hours worked from Jan 1st to Dec 31st 2025]]</f>
        <v>0</v>
      </c>
      <c r="X280" s="35" t="str">
        <f>Table19[[#This Row],[Wage Enhancement (WEG) Eligibility Rate per hour]]</f>
        <v/>
      </c>
      <c r="Y280" s="42">
        <f>Table19[[#This Row],[Hourly Pay Equity (PE) (if applicable)]]+Table19[[#This Row],[GOF (SWB) + Hourly Historical Funding (if applicable)]]</f>
        <v>0</v>
      </c>
      <c r="Z280" s="36">
        <f>IFERROR(Table19[[#This Row],[2025 Wage Increase Rate]]+Table19[[#This Row],[2025 Wage Floor Rate]]+Table19[[#This Row],[Wage Stability]],0)</f>
        <v>0</v>
      </c>
    </row>
    <row r="281" spans="1:26" outlineLevel="1" x14ac:dyDescent="0.55000000000000004">
      <c r="A281" s="11"/>
      <c r="B281" s="12"/>
      <c r="C281" s="12"/>
      <c r="D281" s="11"/>
      <c r="E281" s="32" t="str">
        <f>IF(ISERROR(VLOOKUP(D281,'Data Input (ROP Use Only)'!$D$1:$E$4,2,FALSE)),"",(VLOOKUP(D281,'Data Input (ROP Use Only)'!$D$1:$E$4,2,FALSE)))</f>
        <v/>
      </c>
      <c r="F281" s="32" t="str">
        <f>IF(ISERROR(VLOOKUP(D281,'Data Input (ROP Use Only)'!$D$1:$F$4,3,FALSE)),"",(VLOOKUP(D281,'Data Input (ROP Use Only)'!$D$1:$F$4,3,FALSE)))</f>
        <v/>
      </c>
      <c r="G281" s="9"/>
      <c r="H281" s="9"/>
      <c r="I281" s="10"/>
      <c r="J281" s="10"/>
      <c r="K281" s="10"/>
      <c r="L281" s="13">
        <f>SUM(Table19[[#This Row],[Base Wage per hour as of December 31st, 2024
 (before applying any grants/enhancements)]:[GOF (SWB) + Hourly Historical Funding (if applicable)]])</f>
        <v>0</v>
      </c>
      <c r="M281" s="7" t="str">
        <f>IF(ISERROR(VLOOKUP(D281,'Data Input (ROP Use Only)'!$D$1:$G$4,4,FALSE)),"",(VLOOKUP(D281,'Data Input (ROP Use Only)'!$D$1:$G$4,4,FALSE)))</f>
        <v/>
      </c>
      <c r="N281" s="5" t="str" cm="1">
        <f t="array" ref="N281">IFERROR((_xlfn.IFS(M281-L281&lt;=0,0,M281-L281&lt;=0,0,M281-L281&gt;=2,2,M281-L281&lt;3,M281-L281)),"")</f>
        <v/>
      </c>
      <c r="O281" s="5">
        <f>SUM(Table19[[#This Row],[Base Wage per hour as of December 31st, 2024
 (before applying any grants/enhancements)]:[GOF (SWB) + Hourly Historical Funding (if applicable)]],Table19[[#This Row],[Wage Enhancement (WEG) Eligibility Rate per hour]])</f>
        <v>0</v>
      </c>
      <c r="P281" s="5" t="str" cm="1">
        <f t="array" ref="P281">IFERROR((_xlfn.IFS(C281="NON-RECE",0,C281="Director-Approved",0,F281-O281&lt;=0,0,F281-O281&lt;=0,0,F281-O281&gt;=3,3,F281-O281&lt;3,F281-O281)),"")</f>
        <v/>
      </c>
      <c r="Q281" s="4" cm="1">
        <f t="array" ref="Q281">_xlfn.IFS(O281=0,0,O281&gt;=0,O281+P281)</f>
        <v>0</v>
      </c>
      <c r="R281" s="5" t="str">
        <f t="shared" si="4"/>
        <v/>
      </c>
      <c r="S281" s="4" cm="1">
        <f t="array" ref="S281">_xlfn.IFS(Q281=0,0,Q281&gt;=0,Q281+R281)</f>
        <v>0</v>
      </c>
      <c r="T28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1" s="5">
        <f>MAX(Table19[[#This Row],[Staff Hourly Wage as of December 31st, 2024
 (inclusive of all grants/enhancements, do NOT include top-up)]],Table19[[#This Row],[Base Wage + PE + Historical + GOF + HA + WEG + Wage increase + Wage floor ]])</f>
        <v>0</v>
      </c>
      <c r="V281" s="4">
        <f>Table19[[#This Row],[Final 2025 Hourly Wage
(Higher of column H '[2024 wage'] and column S '[2025 wage'])]]*Table19[[#This Row],[Estimated program hours worked from Jan 1st to Dec 31st 2025]]</f>
        <v>0</v>
      </c>
      <c r="X281" s="35" t="str">
        <f>Table19[[#This Row],[Wage Enhancement (WEG) Eligibility Rate per hour]]</f>
        <v/>
      </c>
      <c r="Y281" s="42">
        <f>Table19[[#This Row],[Hourly Pay Equity (PE) (if applicable)]]+Table19[[#This Row],[GOF (SWB) + Hourly Historical Funding (if applicable)]]</f>
        <v>0</v>
      </c>
      <c r="Z281" s="36">
        <f>IFERROR(Table19[[#This Row],[2025 Wage Increase Rate]]+Table19[[#This Row],[2025 Wage Floor Rate]]+Table19[[#This Row],[Wage Stability]],0)</f>
        <v>0</v>
      </c>
    </row>
    <row r="282" spans="1:26" outlineLevel="1" x14ac:dyDescent="0.55000000000000004">
      <c r="A282" s="11"/>
      <c r="B282" s="12"/>
      <c r="C282" s="12"/>
      <c r="D282" s="11"/>
      <c r="E282" s="32" t="str">
        <f>IF(ISERROR(VLOOKUP(D282,'Data Input (ROP Use Only)'!$D$1:$E$4,2,FALSE)),"",(VLOOKUP(D282,'Data Input (ROP Use Only)'!$D$1:$E$4,2,FALSE)))</f>
        <v/>
      </c>
      <c r="F282" s="32" t="str">
        <f>IF(ISERROR(VLOOKUP(D282,'Data Input (ROP Use Only)'!$D$1:$F$4,3,FALSE)),"",(VLOOKUP(D282,'Data Input (ROP Use Only)'!$D$1:$F$4,3,FALSE)))</f>
        <v/>
      </c>
      <c r="G282" s="9"/>
      <c r="H282" s="9"/>
      <c r="I282" s="10"/>
      <c r="J282" s="10"/>
      <c r="K282" s="10"/>
      <c r="L282" s="13">
        <f>SUM(Table19[[#This Row],[Base Wage per hour as of December 31st, 2024
 (before applying any grants/enhancements)]:[GOF (SWB) + Hourly Historical Funding (if applicable)]])</f>
        <v>0</v>
      </c>
      <c r="M282" s="7" t="str">
        <f>IF(ISERROR(VLOOKUP(D282,'Data Input (ROP Use Only)'!$D$1:$G$4,4,FALSE)),"",(VLOOKUP(D282,'Data Input (ROP Use Only)'!$D$1:$G$4,4,FALSE)))</f>
        <v/>
      </c>
      <c r="N282" s="5" t="str" cm="1">
        <f t="array" ref="N282">IFERROR((_xlfn.IFS(M282-L282&lt;=0,0,M282-L282&lt;=0,0,M282-L282&gt;=2,2,M282-L282&lt;3,M282-L282)),"")</f>
        <v/>
      </c>
      <c r="O282" s="5">
        <f>SUM(Table19[[#This Row],[Base Wage per hour as of December 31st, 2024
 (before applying any grants/enhancements)]:[GOF (SWB) + Hourly Historical Funding (if applicable)]],Table19[[#This Row],[Wage Enhancement (WEG) Eligibility Rate per hour]])</f>
        <v>0</v>
      </c>
      <c r="P282" s="5" t="str" cm="1">
        <f t="array" ref="P282">IFERROR((_xlfn.IFS(C282="NON-RECE",0,C282="Director-Approved",0,F282-O282&lt;=0,0,F282-O282&lt;=0,0,F282-O282&gt;=3,3,F282-O282&lt;3,F282-O282)),"")</f>
        <v/>
      </c>
      <c r="Q282" s="4" cm="1">
        <f t="array" ref="Q282">_xlfn.IFS(O282=0,0,O282&gt;=0,O282+P282)</f>
        <v>0</v>
      </c>
      <c r="R282" s="5" t="str">
        <f t="shared" si="4"/>
        <v/>
      </c>
      <c r="S282" s="4" cm="1">
        <f t="array" ref="S282">_xlfn.IFS(Q282=0,0,Q282&gt;=0,Q282+R282)</f>
        <v>0</v>
      </c>
      <c r="T28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2" s="5">
        <f>MAX(Table19[[#This Row],[Staff Hourly Wage as of December 31st, 2024
 (inclusive of all grants/enhancements, do NOT include top-up)]],Table19[[#This Row],[Base Wage + PE + Historical + GOF + HA + WEG + Wage increase + Wage floor ]])</f>
        <v>0</v>
      </c>
      <c r="V282" s="4">
        <f>Table19[[#This Row],[Final 2025 Hourly Wage
(Higher of column H '[2024 wage'] and column S '[2025 wage'])]]*Table19[[#This Row],[Estimated program hours worked from Jan 1st to Dec 31st 2025]]</f>
        <v>0</v>
      </c>
      <c r="X282" s="35" t="str">
        <f>Table19[[#This Row],[Wage Enhancement (WEG) Eligibility Rate per hour]]</f>
        <v/>
      </c>
      <c r="Y282" s="42">
        <f>Table19[[#This Row],[Hourly Pay Equity (PE) (if applicable)]]+Table19[[#This Row],[GOF (SWB) + Hourly Historical Funding (if applicable)]]</f>
        <v>0</v>
      </c>
      <c r="Z282" s="36">
        <f>IFERROR(Table19[[#This Row],[2025 Wage Increase Rate]]+Table19[[#This Row],[2025 Wage Floor Rate]]+Table19[[#This Row],[Wage Stability]],0)</f>
        <v>0</v>
      </c>
    </row>
    <row r="283" spans="1:26" outlineLevel="1" x14ac:dyDescent="0.55000000000000004">
      <c r="A283" s="11"/>
      <c r="B283" s="12"/>
      <c r="C283" s="12"/>
      <c r="D283" s="11"/>
      <c r="E283" s="32" t="str">
        <f>IF(ISERROR(VLOOKUP(D283,'Data Input (ROP Use Only)'!$D$1:$E$4,2,FALSE)),"",(VLOOKUP(D283,'Data Input (ROP Use Only)'!$D$1:$E$4,2,FALSE)))</f>
        <v/>
      </c>
      <c r="F283" s="32" t="str">
        <f>IF(ISERROR(VLOOKUP(D283,'Data Input (ROP Use Only)'!$D$1:$F$4,3,FALSE)),"",(VLOOKUP(D283,'Data Input (ROP Use Only)'!$D$1:$F$4,3,FALSE)))</f>
        <v/>
      </c>
      <c r="G283" s="9"/>
      <c r="H283" s="9"/>
      <c r="I283" s="10"/>
      <c r="J283" s="10"/>
      <c r="K283" s="10"/>
      <c r="L283" s="13">
        <f>SUM(Table19[[#This Row],[Base Wage per hour as of December 31st, 2024
 (before applying any grants/enhancements)]:[GOF (SWB) + Hourly Historical Funding (if applicable)]])</f>
        <v>0</v>
      </c>
      <c r="M283" s="7" t="str">
        <f>IF(ISERROR(VLOOKUP(D283,'Data Input (ROP Use Only)'!$D$1:$G$4,4,FALSE)),"",(VLOOKUP(D283,'Data Input (ROP Use Only)'!$D$1:$G$4,4,FALSE)))</f>
        <v/>
      </c>
      <c r="N283" s="5" t="str" cm="1">
        <f t="array" ref="N283">IFERROR((_xlfn.IFS(M283-L283&lt;=0,0,M283-L283&lt;=0,0,M283-L283&gt;=2,2,M283-L283&lt;3,M283-L283)),"")</f>
        <v/>
      </c>
      <c r="O283" s="5">
        <f>SUM(Table19[[#This Row],[Base Wage per hour as of December 31st, 2024
 (before applying any grants/enhancements)]:[GOF (SWB) + Hourly Historical Funding (if applicable)]],Table19[[#This Row],[Wage Enhancement (WEG) Eligibility Rate per hour]])</f>
        <v>0</v>
      </c>
      <c r="P283" s="5" t="str" cm="1">
        <f t="array" ref="P283">IFERROR((_xlfn.IFS(C283="NON-RECE",0,C283="Director-Approved",0,F283-O283&lt;=0,0,F283-O283&lt;=0,0,F283-O283&gt;=3,3,F283-O283&lt;3,F283-O283)),"")</f>
        <v/>
      </c>
      <c r="Q283" s="4" cm="1">
        <f t="array" ref="Q283">_xlfn.IFS(O283=0,0,O283&gt;=0,O283+P283)</f>
        <v>0</v>
      </c>
      <c r="R283" s="5" t="str">
        <f t="shared" si="4"/>
        <v/>
      </c>
      <c r="S283" s="4" cm="1">
        <f t="array" ref="S283">_xlfn.IFS(Q283=0,0,Q283&gt;=0,Q283+R283)</f>
        <v>0</v>
      </c>
      <c r="T28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3" s="5">
        <f>MAX(Table19[[#This Row],[Staff Hourly Wage as of December 31st, 2024
 (inclusive of all grants/enhancements, do NOT include top-up)]],Table19[[#This Row],[Base Wage + PE + Historical + GOF + HA + WEG + Wage increase + Wage floor ]])</f>
        <v>0</v>
      </c>
      <c r="V283" s="4">
        <f>Table19[[#This Row],[Final 2025 Hourly Wage
(Higher of column H '[2024 wage'] and column S '[2025 wage'])]]*Table19[[#This Row],[Estimated program hours worked from Jan 1st to Dec 31st 2025]]</f>
        <v>0</v>
      </c>
      <c r="X283" s="35" t="str">
        <f>Table19[[#This Row],[Wage Enhancement (WEG) Eligibility Rate per hour]]</f>
        <v/>
      </c>
      <c r="Y283" s="42">
        <f>Table19[[#This Row],[Hourly Pay Equity (PE) (if applicable)]]+Table19[[#This Row],[GOF (SWB) + Hourly Historical Funding (if applicable)]]</f>
        <v>0</v>
      </c>
      <c r="Z283" s="36">
        <f>IFERROR(Table19[[#This Row],[2025 Wage Increase Rate]]+Table19[[#This Row],[2025 Wage Floor Rate]]+Table19[[#This Row],[Wage Stability]],0)</f>
        <v>0</v>
      </c>
    </row>
    <row r="284" spans="1:26" outlineLevel="1" x14ac:dyDescent="0.55000000000000004">
      <c r="A284" s="11"/>
      <c r="B284" s="12"/>
      <c r="C284" s="12"/>
      <c r="D284" s="11"/>
      <c r="E284" s="32" t="str">
        <f>IF(ISERROR(VLOOKUP(D284,'Data Input (ROP Use Only)'!$D$1:$E$4,2,FALSE)),"",(VLOOKUP(D284,'Data Input (ROP Use Only)'!$D$1:$E$4,2,FALSE)))</f>
        <v/>
      </c>
      <c r="F284" s="32" t="str">
        <f>IF(ISERROR(VLOOKUP(D284,'Data Input (ROP Use Only)'!$D$1:$F$4,3,FALSE)),"",(VLOOKUP(D284,'Data Input (ROP Use Only)'!$D$1:$F$4,3,FALSE)))</f>
        <v/>
      </c>
      <c r="G284" s="9"/>
      <c r="H284" s="9"/>
      <c r="I284" s="10"/>
      <c r="J284" s="10"/>
      <c r="K284" s="10"/>
      <c r="L284" s="13">
        <f>SUM(Table19[[#This Row],[Base Wage per hour as of December 31st, 2024
 (before applying any grants/enhancements)]:[GOF (SWB) + Hourly Historical Funding (if applicable)]])</f>
        <v>0</v>
      </c>
      <c r="M284" s="7" t="str">
        <f>IF(ISERROR(VLOOKUP(D284,'Data Input (ROP Use Only)'!$D$1:$G$4,4,FALSE)),"",(VLOOKUP(D284,'Data Input (ROP Use Only)'!$D$1:$G$4,4,FALSE)))</f>
        <v/>
      </c>
      <c r="N284" s="5" t="str" cm="1">
        <f t="array" ref="N284">IFERROR((_xlfn.IFS(M284-L284&lt;=0,0,M284-L284&lt;=0,0,M284-L284&gt;=2,2,M284-L284&lt;3,M284-L284)),"")</f>
        <v/>
      </c>
      <c r="O284" s="5">
        <f>SUM(Table19[[#This Row],[Base Wage per hour as of December 31st, 2024
 (before applying any grants/enhancements)]:[GOF (SWB) + Hourly Historical Funding (if applicable)]],Table19[[#This Row],[Wage Enhancement (WEG) Eligibility Rate per hour]])</f>
        <v>0</v>
      </c>
      <c r="P284" s="5" t="str" cm="1">
        <f t="array" ref="P284">IFERROR((_xlfn.IFS(C284="NON-RECE",0,C284="Director-Approved",0,F284-O284&lt;=0,0,F284-O284&lt;=0,0,F284-O284&gt;=3,3,F284-O284&lt;3,F284-O284)),"")</f>
        <v/>
      </c>
      <c r="Q284" s="4" cm="1">
        <f t="array" ref="Q284">_xlfn.IFS(O284=0,0,O284&gt;=0,O284+P284)</f>
        <v>0</v>
      </c>
      <c r="R284" s="5" t="str">
        <f t="shared" si="4"/>
        <v/>
      </c>
      <c r="S284" s="4" cm="1">
        <f t="array" ref="S284">_xlfn.IFS(Q284=0,0,Q284&gt;=0,Q284+R284)</f>
        <v>0</v>
      </c>
      <c r="T28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4" s="5">
        <f>MAX(Table19[[#This Row],[Staff Hourly Wage as of December 31st, 2024
 (inclusive of all grants/enhancements, do NOT include top-up)]],Table19[[#This Row],[Base Wage + PE + Historical + GOF + HA + WEG + Wage increase + Wage floor ]])</f>
        <v>0</v>
      </c>
      <c r="V284" s="4">
        <f>Table19[[#This Row],[Final 2025 Hourly Wage
(Higher of column H '[2024 wage'] and column S '[2025 wage'])]]*Table19[[#This Row],[Estimated program hours worked from Jan 1st to Dec 31st 2025]]</f>
        <v>0</v>
      </c>
      <c r="X284" s="35" t="str">
        <f>Table19[[#This Row],[Wage Enhancement (WEG) Eligibility Rate per hour]]</f>
        <v/>
      </c>
      <c r="Y284" s="42">
        <f>Table19[[#This Row],[Hourly Pay Equity (PE) (if applicable)]]+Table19[[#This Row],[GOF (SWB) + Hourly Historical Funding (if applicable)]]</f>
        <v>0</v>
      </c>
      <c r="Z284" s="36">
        <f>IFERROR(Table19[[#This Row],[2025 Wage Increase Rate]]+Table19[[#This Row],[2025 Wage Floor Rate]]+Table19[[#This Row],[Wage Stability]],0)</f>
        <v>0</v>
      </c>
    </row>
    <row r="285" spans="1:26" outlineLevel="1" x14ac:dyDescent="0.55000000000000004">
      <c r="A285" s="11"/>
      <c r="B285" s="12"/>
      <c r="C285" s="12"/>
      <c r="D285" s="11"/>
      <c r="E285" s="32" t="str">
        <f>IF(ISERROR(VLOOKUP(D285,'Data Input (ROP Use Only)'!$D$1:$E$4,2,FALSE)),"",(VLOOKUP(D285,'Data Input (ROP Use Only)'!$D$1:$E$4,2,FALSE)))</f>
        <v/>
      </c>
      <c r="F285" s="32" t="str">
        <f>IF(ISERROR(VLOOKUP(D285,'Data Input (ROP Use Only)'!$D$1:$F$4,3,FALSE)),"",(VLOOKUP(D285,'Data Input (ROP Use Only)'!$D$1:$F$4,3,FALSE)))</f>
        <v/>
      </c>
      <c r="G285" s="9"/>
      <c r="H285" s="9"/>
      <c r="I285" s="10"/>
      <c r="J285" s="10"/>
      <c r="K285" s="10"/>
      <c r="L285" s="13">
        <f>SUM(Table19[[#This Row],[Base Wage per hour as of December 31st, 2024
 (before applying any grants/enhancements)]:[GOF (SWB) + Hourly Historical Funding (if applicable)]])</f>
        <v>0</v>
      </c>
      <c r="M285" s="7" t="str">
        <f>IF(ISERROR(VLOOKUP(D285,'Data Input (ROP Use Only)'!$D$1:$G$4,4,FALSE)),"",(VLOOKUP(D285,'Data Input (ROP Use Only)'!$D$1:$G$4,4,FALSE)))</f>
        <v/>
      </c>
      <c r="N285" s="5" t="str" cm="1">
        <f t="array" ref="N285">IFERROR((_xlfn.IFS(M285-L285&lt;=0,0,M285-L285&lt;=0,0,M285-L285&gt;=2,2,M285-L285&lt;3,M285-L285)),"")</f>
        <v/>
      </c>
      <c r="O285" s="5">
        <f>SUM(Table19[[#This Row],[Base Wage per hour as of December 31st, 2024
 (before applying any grants/enhancements)]:[GOF (SWB) + Hourly Historical Funding (if applicable)]],Table19[[#This Row],[Wage Enhancement (WEG) Eligibility Rate per hour]])</f>
        <v>0</v>
      </c>
      <c r="P285" s="5" t="str" cm="1">
        <f t="array" ref="P285">IFERROR((_xlfn.IFS(C285="NON-RECE",0,C285="Director-Approved",0,F285-O285&lt;=0,0,F285-O285&lt;=0,0,F285-O285&gt;=3,3,F285-O285&lt;3,F285-O285)),"")</f>
        <v/>
      </c>
      <c r="Q285" s="4" cm="1">
        <f t="array" ref="Q285">_xlfn.IFS(O285=0,0,O285&gt;=0,O285+P285)</f>
        <v>0</v>
      </c>
      <c r="R285" s="5" t="str">
        <f t="shared" si="4"/>
        <v/>
      </c>
      <c r="S285" s="4" cm="1">
        <f t="array" ref="S285">_xlfn.IFS(Q285=0,0,Q285&gt;=0,Q285+R285)</f>
        <v>0</v>
      </c>
      <c r="T28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5" s="5">
        <f>MAX(Table19[[#This Row],[Staff Hourly Wage as of December 31st, 2024
 (inclusive of all grants/enhancements, do NOT include top-up)]],Table19[[#This Row],[Base Wage + PE + Historical + GOF + HA + WEG + Wage increase + Wage floor ]])</f>
        <v>0</v>
      </c>
      <c r="V285" s="4">
        <f>Table19[[#This Row],[Final 2025 Hourly Wage
(Higher of column H '[2024 wage'] and column S '[2025 wage'])]]*Table19[[#This Row],[Estimated program hours worked from Jan 1st to Dec 31st 2025]]</f>
        <v>0</v>
      </c>
      <c r="X285" s="35" t="str">
        <f>Table19[[#This Row],[Wage Enhancement (WEG) Eligibility Rate per hour]]</f>
        <v/>
      </c>
      <c r="Y285" s="42">
        <f>Table19[[#This Row],[Hourly Pay Equity (PE) (if applicable)]]+Table19[[#This Row],[GOF (SWB) + Hourly Historical Funding (if applicable)]]</f>
        <v>0</v>
      </c>
      <c r="Z285" s="36">
        <f>IFERROR(Table19[[#This Row],[2025 Wage Increase Rate]]+Table19[[#This Row],[2025 Wage Floor Rate]]+Table19[[#This Row],[Wage Stability]],0)</f>
        <v>0</v>
      </c>
    </row>
    <row r="286" spans="1:26" outlineLevel="1" x14ac:dyDescent="0.55000000000000004">
      <c r="A286" s="11"/>
      <c r="B286" s="12"/>
      <c r="C286" s="12"/>
      <c r="D286" s="11"/>
      <c r="E286" s="32" t="str">
        <f>IF(ISERROR(VLOOKUP(D286,'Data Input (ROP Use Only)'!$D$1:$E$4,2,FALSE)),"",(VLOOKUP(D286,'Data Input (ROP Use Only)'!$D$1:$E$4,2,FALSE)))</f>
        <v/>
      </c>
      <c r="F286" s="32" t="str">
        <f>IF(ISERROR(VLOOKUP(D286,'Data Input (ROP Use Only)'!$D$1:$F$4,3,FALSE)),"",(VLOOKUP(D286,'Data Input (ROP Use Only)'!$D$1:$F$4,3,FALSE)))</f>
        <v/>
      </c>
      <c r="G286" s="9"/>
      <c r="H286" s="9"/>
      <c r="I286" s="10"/>
      <c r="J286" s="10"/>
      <c r="K286" s="10"/>
      <c r="L286" s="13">
        <f>SUM(Table19[[#This Row],[Base Wage per hour as of December 31st, 2024
 (before applying any grants/enhancements)]:[GOF (SWB) + Hourly Historical Funding (if applicable)]])</f>
        <v>0</v>
      </c>
      <c r="M286" s="7" t="str">
        <f>IF(ISERROR(VLOOKUP(D286,'Data Input (ROP Use Only)'!$D$1:$G$4,4,FALSE)),"",(VLOOKUP(D286,'Data Input (ROP Use Only)'!$D$1:$G$4,4,FALSE)))</f>
        <v/>
      </c>
      <c r="N286" s="5" t="str" cm="1">
        <f t="array" ref="N286">IFERROR((_xlfn.IFS(M286-L286&lt;=0,0,M286-L286&lt;=0,0,M286-L286&gt;=2,2,M286-L286&lt;3,M286-L286)),"")</f>
        <v/>
      </c>
      <c r="O286" s="5">
        <f>SUM(Table19[[#This Row],[Base Wage per hour as of December 31st, 2024
 (before applying any grants/enhancements)]:[GOF (SWB) + Hourly Historical Funding (if applicable)]],Table19[[#This Row],[Wage Enhancement (WEG) Eligibility Rate per hour]])</f>
        <v>0</v>
      </c>
      <c r="P286" s="5" t="str" cm="1">
        <f t="array" ref="P286">IFERROR((_xlfn.IFS(C286="NON-RECE",0,C286="Director-Approved",0,F286-O286&lt;=0,0,F286-O286&lt;=0,0,F286-O286&gt;=3,3,F286-O286&lt;3,F286-O286)),"")</f>
        <v/>
      </c>
      <c r="Q286" s="4" cm="1">
        <f t="array" ref="Q286">_xlfn.IFS(O286=0,0,O286&gt;=0,O286+P286)</f>
        <v>0</v>
      </c>
      <c r="R286" s="5" t="str">
        <f t="shared" si="4"/>
        <v/>
      </c>
      <c r="S286" s="4" cm="1">
        <f t="array" ref="S286">_xlfn.IFS(Q286=0,0,Q286&gt;=0,Q286+R286)</f>
        <v>0</v>
      </c>
      <c r="T28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6" s="5">
        <f>MAX(Table19[[#This Row],[Staff Hourly Wage as of December 31st, 2024
 (inclusive of all grants/enhancements, do NOT include top-up)]],Table19[[#This Row],[Base Wage + PE + Historical + GOF + HA + WEG + Wage increase + Wage floor ]])</f>
        <v>0</v>
      </c>
      <c r="V286" s="4">
        <f>Table19[[#This Row],[Final 2025 Hourly Wage
(Higher of column H '[2024 wage'] and column S '[2025 wage'])]]*Table19[[#This Row],[Estimated program hours worked from Jan 1st to Dec 31st 2025]]</f>
        <v>0</v>
      </c>
      <c r="X286" s="35" t="str">
        <f>Table19[[#This Row],[Wage Enhancement (WEG) Eligibility Rate per hour]]</f>
        <v/>
      </c>
      <c r="Y286" s="42">
        <f>Table19[[#This Row],[Hourly Pay Equity (PE) (if applicable)]]+Table19[[#This Row],[GOF (SWB) + Hourly Historical Funding (if applicable)]]</f>
        <v>0</v>
      </c>
      <c r="Z286" s="36">
        <f>IFERROR(Table19[[#This Row],[2025 Wage Increase Rate]]+Table19[[#This Row],[2025 Wage Floor Rate]]+Table19[[#This Row],[Wage Stability]],0)</f>
        <v>0</v>
      </c>
    </row>
    <row r="287" spans="1:26" outlineLevel="1" x14ac:dyDescent="0.55000000000000004">
      <c r="A287" s="11"/>
      <c r="B287" s="12"/>
      <c r="C287" s="12"/>
      <c r="D287" s="11"/>
      <c r="E287" s="32" t="str">
        <f>IF(ISERROR(VLOOKUP(D287,'Data Input (ROP Use Only)'!$D$1:$E$4,2,FALSE)),"",(VLOOKUP(D287,'Data Input (ROP Use Only)'!$D$1:$E$4,2,FALSE)))</f>
        <v/>
      </c>
      <c r="F287" s="32" t="str">
        <f>IF(ISERROR(VLOOKUP(D287,'Data Input (ROP Use Only)'!$D$1:$F$4,3,FALSE)),"",(VLOOKUP(D287,'Data Input (ROP Use Only)'!$D$1:$F$4,3,FALSE)))</f>
        <v/>
      </c>
      <c r="G287" s="9"/>
      <c r="H287" s="9"/>
      <c r="I287" s="10"/>
      <c r="J287" s="10"/>
      <c r="K287" s="10"/>
      <c r="L287" s="13">
        <f>SUM(Table19[[#This Row],[Base Wage per hour as of December 31st, 2024
 (before applying any grants/enhancements)]:[GOF (SWB) + Hourly Historical Funding (if applicable)]])</f>
        <v>0</v>
      </c>
      <c r="M287" s="7" t="str">
        <f>IF(ISERROR(VLOOKUP(D287,'Data Input (ROP Use Only)'!$D$1:$G$4,4,FALSE)),"",(VLOOKUP(D287,'Data Input (ROP Use Only)'!$D$1:$G$4,4,FALSE)))</f>
        <v/>
      </c>
      <c r="N287" s="5" t="str" cm="1">
        <f t="array" ref="N287">IFERROR((_xlfn.IFS(M287-L287&lt;=0,0,M287-L287&lt;=0,0,M287-L287&gt;=2,2,M287-L287&lt;3,M287-L287)),"")</f>
        <v/>
      </c>
      <c r="O287" s="5">
        <f>SUM(Table19[[#This Row],[Base Wage per hour as of December 31st, 2024
 (before applying any grants/enhancements)]:[GOF (SWB) + Hourly Historical Funding (if applicable)]],Table19[[#This Row],[Wage Enhancement (WEG) Eligibility Rate per hour]])</f>
        <v>0</v>
      </c>
      <c r="P287" s="5" t="str" cm="1">
        <f t="array" ref="P287">IFERROR((_xlfn.IFS(C287="NON-RECE",0,C287="Director-Approved",0,F287-O287&lt;=0,0,F287-O287&lt;=0,0,F287-O287&gt;=3,3,F287-O287&lt;3,F287-O287)),"")</f>
        <v/>
      </c>
      <c r="Q287" s="4" cm="1">
        <f t="array" ref="Q287">_xlfn.IFS(O287=0,0,O287&gt;=0,O287+P287)</f>
        <v>0</v>
      </c>
      <c r="R287" s="5" t="str">
        <f t="shared" si="4"/>
        <v/>
      </c>
      <c r="S287" s="4" cm="1">
        <f t="array" ref="S287">_xlfn.IFS(Q287=0,0,Q287&gt;=0,Q287+R287)</f>
        <v>0</v>
      </c>
      <c r="T28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7" s="5">
        <f>MAX(Table19[[#This Row],[Staff Hourly Wage as of December 31st, 2024
 (inclusive of all grants/enhancements, do NOT include top-up)]],Table19[[#This Row],[Base Wage + PE + Historical + GOF + HA + WEG + Wage increase + Wage floor ]])</f>
        <v>0</v>
      </c>
      <c r="V287" s="4">
        <f>Table19[[#This Row],[Final 2025 Hourly Wage
(Higher of column H '[2024 wage'] and column S '[2025 wage'])]]*Table19[[#This Row],[Estimated program hours worked from Jan 1st to Dec 31st 2025]]</f>
        <v>0</v>
      </c>
      <c r="X287" s="35" t="str">
        <f>Table19[[#This Row],[Wage Enhancement (WEG) Eligibility Rate per hour]]</f>
        <v/>
      </c>
      <c r="Y287" s="42">
        <f>Table19[[#This Row],[Hourly Pay Equity (PE) (if applicable)]]+Table19[[#This Row],[GOF (SWB) + Hourly Historical Funding (if applicable)]]</f>
        <v>0</v>
      </c>
      <c r="Z287" s="36">
        <f>IFERROR(Table19[[#This Row],[2025 Wage Increase Rate]]+Table19[[#This Row],[2025 Wage Floor Rate]]+Table19[[#This Row],[Wage Stability]],0)</f>
        <v>0</v>
      </c>
    </row>
    <row r="288" spans="1:26" outlineLevel="1" x14ac:dyDescent="0.55000000000000004">
      <c r="A288" s="11"/>
      <c r="B288" s="12"/>
      <c r="C288" s="12"/>
      <c r="D288" s="11"/>
      <c r="E288" s="32" t="str">
        <f>IF(ISERROR(VLOOKUP(D288,'Data Input (ROP Use Only)'!$D$1:$E$4,2,FALSE)),"",(VLOOKUP(D288,'Data Input (ROP Use Only)'!$D$1:$E$4,2,FALSE)))</f>
        <v/>
      </c>
      <c r="F288" s="32" t="str">
        <f>IF(ISERROR(VLOOKUP(D288,'Data Input (ROP Use Only)'!$D$1:$F$4,3,FALSE)),"",(VLOOKUP(D288,'Data Input (ROP Use Only)'!$D$1:$F$4,3,FALSE)))</f>
        <v/>
      </c>
      <c r="G288" s="9"/>
      <c r="H288" s="9"/>
      <c r="I288" s="10"/>
      <c r="J288" s="10"/>
      <c r="K288" s="10"/>
      <c r="L288" s="13">
        <f>SUM(Table19[[#This Row],[Base Wage per hour as of December 31st, 2024
 (before applying any grants/enhancements)]:[GOF (SWB) + Hourly Historical Funding (if applicable)]])</f>
        <v>0</v>
      </c>
      <c r="M288" s="7" t="str">
        <f>IF(ISERROR(VLOOKUP(D288,'Data Input (ROP Use Only)'!$D$1:$G$4,4,FALSE)),"",(VLOOKUP(D288,'Data Input (ROP Use Only)'!$D$1:$G$4,4,FALSE)))</f>
        <v/>
      </c>
      <c r="N288" s="5" t="str" cm="1">
        <f t="array" ref="N288">IFERROR((_xlfn.IFS(M288-L288&lt;=0,0,M288-L288&lt;=0,0,M288-L288&gt;=2,2,M288-L288&lt;3,M288-L288)),"")</f>
        <v/>
      </c>
      <c r="O288" s="5">
        <f>SUM(Table19[[#This Row],[Base Wage per hour as of December 31st, 2024
 (before applying any grants/enhancements)]:[GOF (SWB) + Hourly Historical Funding (if applicable)]],Table19[[#This Row],[Wage Enhancement (WEG) Eligibility Rate per hour]])</f>
        <v>0</v>
      </c>
      <c r="P288" s="5" t="str" cm="1">
        <f t="array" ref="P288">IFERROR((_xlfn.IFS(C288="NON-RECE",0,C288="Director-Approved",0,F288-O288&lt;=0,0,F288-O288&lt;=0,0,F288-O288&gt;=3,3,F288-O288&lt;3,F288-O288)),"")</f>
        <v/>
      </c>
      <c r="Q288" s="4" cm="1">
        <f t="array" ref="Q288">_xlfn.IFS(O288=0,0,O288&gt;=0,O288+P288)</f>
        <v>0</v>
      </c>
      <c r="R288" s="5" t="str">
        <f t="shared" si="4"/>
        <v/>
      </c>
      <c r="S288" s="4" cm="1">
        <f t="array" ref="S288">_xlfn.IFS(Q288=0,0,Q288&gt;=0,Q288+R288)</f>
        <v>0</v>
      </c>
      <c r="T28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8" s="5">
        <f>MAX(Table19[[#This Row],[Staff Hourly Wage as of December 31st, 2024
 (inclusive of all grants/enhancements, do NOT include top-up)]],Table19[[#This Row],[Base Wage + PE + Historical + GOF + HA + WEG + Wage increase + Wage floor ]])</f>
        <v>0</v>
      </c>
      <c r="V288" s="4">
        <f>Table19[[#This Row],[Final 2025 Hourly Wage
(Higher of column H '[2024 wage'] and column S '[2025 wage'])]]*Table19[[#This Row],[Estimated program hours worked from Jan 1st to Dec 31st 2025]]</f>
        <v>0</v>
      </c>
      <c r="X288" s="35" t="str">
        <f>Table19[[#This Row],[Wage Enhancement (WEG) Eligibility Rate per hour]]</f>
        <v/>
      </c>
      <c r="Y288" s="42">
        <f>Table19[[#This Row],[Hourly Pay Equity (PE) (if applicable)]]+Table19[[#This Row],[GOF (SWB) + Hourly Historical Funding (if applicable)]]</f>
        <v>0</v>
      </c>
      <c r="Z288" s="36">
        <f>IFERROR(Table19[[#This Row],[2025 Wage Increase Rate]]+Table19[[#This Row],[2025 Wage Floor Rate]]+Table19[[#This Row],[Wage Stability]],0)</f>
        <v>0</v>
      </c>
    </row>
    <row r="289" spans="1:26" outlineLevel="1" x14ac:dyDescent="0.55000000000000004">
      <c r="A289" s="11"/>
      <c r="B289" s="12"/>
      <c r="C289" s="12"/>
      <c r="D289" s="11"/>
      <c r="E289" s="32" t="str">
        <f>IF(ISERROR(VLOOKUP(D289,'Data Input (ROP Use Only)'!$D$1:$E$4,2,FALSE)),"",(VLOOKUP(D289,'Data Input (ROP Use Only)'!$D$1:$E$4,2,FALSE)))</f>
        <v/>
      </c>
      <c r="F289" s="32" t="str">
        <f>IF(ISERROR(VLOOKUP(D289,'Data Input (ROP Use Only)'!$D$1:$F$4,3,FALSE)),"",(VLOOKUP(D289,'Data Input (ROP Use Only)'!$D$1:$F$4,3,FALSE)))</f>
        <v/>
      </c>
      <c r="G289" s="9"/>
      <c r="H289" s="9"/>
      <c r="I289" s="10"/>
      <c r="J289" s="10"/>
      <c r="K289" s="10"/>
      <c r="L289" s="13">
        <f>SUM(Table19[[#This Row],[Base Wage per hour as of December 31st, 2024
 (before applying any grants/enhancements)]:[GOF (SWB) + Hourly Historical Funding (if applicable)]])</f>
        <v>0</v>
      </c>
      <c r="M289" s="7" t="str">
        <f>IF(ISERROR(VLOOKUP(D289,'Data Input (ROP Use Only)'!$D$1:$G$4,4,FALSE)),"",(VLOOKUP(D289,'Data Input (ROP Use Only)'!$D$1:$G$4,4,FALSE)))</f>
        <v/>
      </c>
      <c r="N289" s="5" t="str" cm="1">
        <f t="array" ref="N289">IFERROR((_xlfn.IFS(M289-L289&lt;=0,0,M289-L289&lt;=0,0,M289-L289&gt;=2,2,M289-L289&lt;3,M289-L289)),"")</f>
        <v/>
      </c>
      <c r="O289" s="5">
        <f>SUM(Table19[[#This Row],[Base Wage per hour as of December 31st, 2024
 (before applying any grants/enhancements)]:[GOF (SWB) + Hourly Historical Funding (if applicable)]],Table19[[#This Row],[Wage Enhancement (WEG) Eligibility Rate per hour]])</f>
        <v>0</v>
      </c>
      <c r="P289" s="5" t="str" cm="1">
        <f t="array" ref="P289">IFERROR((_xlfn.IFS(C289="NON-RECE",0,C289="Director-Approved",0,F289-O289&lt;=0,0,F289-O289&lt;=0,0,F289-O289&gt;=3,3,F289-O289&lt;3,F289-O289)),"")</f>
        <v/>
      </c>
      <c r="Q289" s="4" cm="1">
        <f t="array" ref="Q289">_xlfn.IFS(O289=0,0,O289&gt;=0,O289+P289)</f>
        <v>0</v>
      </c>
      <c r="R289" s="5" t="str">
        <f t="shared" si="4"/>
        <v/>
      </c>
      <c r="S289" s="4" cm="1">
        <f t="array" ref="S289">_xlfn.IFS(Q289=0,0,Q289&gt;=0,Q289+R289)</f>
        <v>0</v>
      </c>
      <c r="T28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89" s="5">
        <f>MAX(Table19[[#This Row],[Staff Hourly Wage as of December 31st, 2024
 (inclusive of all grants/enhancements, do NOT include top-up)]],Table19[[#This Row],[Base Wage + PE + Historical + GOF + HA + WEG + Wage increase + Wage floor ]])</f>
        <v>0</v>
      </c>
      <c r="V289" s="4">
        <f>Table19[[#This Row],[Final 2025 Hourly Wage
(Higher of column H '[2024 wage'] and column S '[2025 wage'])]]*Table19[[#This Row],[Estimated program hours worked from Jan 1st to Dec 31st 2025]]</f>
        <v>0</v>
      </c>
      <c r="X289" s="35" t="str">
        <f>Table19[[#This Row],[Wage Enhancement (WEG) Eligibility Rate per hour]]</f>
        <v/>
      </c>
      <c r="Y289" s="42">
        <f>Table19[[#This Row],[Hourly Pay Equity (PE) (if applicable)]]+Table19[[#This Row],[GOF (SWB) + Hourly Historical Funding (if applicable)]]</f>
        <v>0</v>
      </c>
      <c r="Z289" s="36">
        <f>IFERROR(Table19[[#This Row],[2025 Wage Increase Rate]]+Table19[[#This Row],[2025 Wage Floor Rate]]+Table19[[#This Row],[Wage Stability]],0)</f>
        <v>0</v>
      </c>
    </row>
    <row r="290" spans="1:26" outlineLevel="1" x14ac:dyDescent="0.55000000000000004">
      <c r="A290" s="11"/>
      <c r="B290" s="12"/>
      <c r="C290" s="12"/>
      <c r="D290" s="11"/>
      <c r="E290" s="32" t="str">
        <f>IF(ISERROR(VLOOKUP(D290,'Data Input (ROP Use Only)'!$D$1:$E$4,2,FALSE)),"",(VLOOKUP(D290,'Data Input (ROP Use Only)'!$D$1:$E$4,2,FALSE)))</f>
        <v/>
      </c>
      <c r="F290" s="32" t="str">
        <f>IF(ISERROR(VLOOKUP(D290,'Data Input (ROP Use Only)'!$D$1:$F$4,3,FALSE)),"",(VLOOKUP(D290,'Data Input (ROP Use Only)'!$D$1:$F$4,3,FALSE)))</f>
        <v/>
      </c>
      <c r="G290" s="9"/>
      <c r="H290" s="9"/>
      <c r="I290" s="10"/>
      <c r="J290" s="10"/>
      <c r="K290" s="10"/>
      <c r="L290" s="13">
        <f>SUM(Table19[[#This Row],[Base Wage per hour as of December 31st, 2024
 (before applying any grants/enhancements)]:[GOF (SWB) + Hourly Historical Funding (if applicable)]])</f>
        <v>0</v>
      </c>
      <c r="M290" s="7" t="str">
        <f>IF(ISERROR(VLOOKUP(D290,'Data Input (ROP Use Only)'!$D$1:$G$4,4,FALSE)),"",(VLOOKUP(D290,'Data Input (ROP Use Only)'!$D$1:$G$4,4,FALSE)))</f>
        <v/>
      </c>
      <c r="N290" s="5" t="str" cm="1">
        <f t="array" ref="N290">IFERROR((_xlfn.IFS(M290-L290&lt;=0,0,M290-L290&lt;=0,0,M290-L290&gt;=2,2,M290-L290&lt;3,M290-L290)),"")</f>
        <v/>
      </c>
      <c r="O290" s="5">
        <f>SUM(Table19[[#This Row],[Base Wage per hour as of December 31st, 2024
 (before applying any grants/enhancements)]:[GOF (SWB) + Hourly Historical Funding (if applicable)]],Table19[[#This Row],[Wage Enhancement (WEG) Eligibility Rate per hour]])</f>
        <v>0</v>
      </c>
      <c r="P290" s="5" t="str" cm="1">
        <f t="array" ref="P290">IFERROR((_xlfn.IFS(C290="NON-RECE",0,C290="Director-Approved",0,F290-O290&lt;=0,0,F290-O290&lt;=0,0,F290-O290&gt;=3,3,F290-O290&lt;3,F290-O290)),"")</f>
        <v/>
      </c>
      <c r="Q290" s="4" cm="1">
        <f t="array" ref="Q290">_xlfn.IFS(O290=0,0,O290&gt;=0,O290+P290)</f>
        <v>0</v>
      </c>
      <c r="R290" s="5" t="str">
        <f t="shared" si="4"/>
        <v/>
      </c>
      <c r="S290" s="4" cm="1">
        <f t="array" ref="S290">_xlfn.IFS(Q290=0,0,Q290&gt;=0,Q290+R290)</f>
        <v>0</v>
      </c>
      <c r="T29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0" s="5">
        <f>MAX(Table19[[#This Row],[Staff Hourly Wage as of December 31st, 2024
 (inclusive of all grants/enhancements, do NOT include top-up)]],Table19[[#This Row],[Base Wage + PE + Historical + GOF + HA + WEG + Wage increase + Wage floor ]])</f>
        <v>0</v>
      </c>
      <c r="V290" s="4">
        <f>Table19[[#This Row],[Final 2025 Hourly Wage
(Higher of column H '[2024 wage'] and column S '[2025 wage'])]]*Table19[[#This Row],[Estimated program hours worked from Jan 1st to Dec 31st 2025]]</f>
        <v>0</v>
      </c>
      <c r="X290" s="35" t="str">
        <f>Table19[[#This Row],[Wage Enhancement (WEG) Eligibility Rate per hour]]</f>
        <v/>
      </c>
      <c r="Y290" s="42">
        <f>Table19[[#This Row],[Hourly Pay Equity (PE) (if applicable)]]+Table19[[#This Row],[GOF (SWB) + Hourly Historical Funding (if applicable)]]</f>
        <v>0</v>
      </c>
      <c r="Z290" s="36">
        <f>IFERROR(Table19[[#This Row],[2025 Wage Increase Rate]]+Table19[[#This Row],[2025 Wage Floor Rate]]+Table19[[#This Row],[Wage Stability]],0)</f>
        <v>0</v>
      </c>
    </row>
    <row r="291" spans="1:26" outlineLevel="1" x14ac:dyDescent="0.55000000000000004">
      <c r="A291" s="11"/>
      <c r="B291" s="12"/>
      <c r="C291" s="12"/>
      <c r="D291" s="11"/>
      <c r="E291" s="32" t="str">
        <f>IF(ISERROR(VLOOKUP(D291,'Data Input (ROP Use Only)'!$D$1:$E$4,2,FALSE)),"",(VLOOKUP(D291,'Data Input (ROP Use Only)'!$D$1:$E$4,2,FALSE)))</f>
        <v/>
      </c>
      <c r="F291" s="32" t="str">
        <f>IF(ISERROR(VLOOKUP(D291,'Data Input (ROP Use Only)'!$D$1:$F$4,3,FALSE)),"",(VLOOKUP(D291,'Data Input (ROP Use Only)'!$D$1:$F$4,3,FALSE)))</f>
        <v/>
      </c>
      <c r="G291" s="9"/>
      <c r="H291" s="9"/>
      <c r="I291" s="10"/>
      <c r="J291" s="10"/>
      <c r="K291" s="10"/>
      <c r="L291" s="13">
        <f>SUM(Table19[[#This Row],[Base Wage per hour as of December 31st, 2024
 (before applying any grants/enhancements)]:[GOF (SWB) + Hourly Historical Funding (if applicable)]])</f>
        <v>0</v>
      </c>
      <c r="M291" s="7" t="str">
        <f>IF(ISERROR(VLOOKUP(D291,'Data Input (ROP Use Only)'!$D$1:$G$4,4,FALSE)),"",(VLOOKUP(D291,'Data Input (ROP Use Only)'!$D$1:$G$4,4,FALSE)))</f>
        <v/>
      </c>
      <c r="N291" s="5" t="str" cm="1">
        <f t="array" ref="N291">IFERROR((_xlfn.IFS(M291-L291&lt;=0,0,M291-L291&lt;=0,0,M291-L291&gt;=2,2,M291-L291&lt;3,M291-L291)),"")</f>
        <v/>
      </c>
      <c r="O291" s="5">
        <f>SUM(Table19[[#This Row],[Base Wage per hour as of December 31st, 2024
 (before applying any grants/enhancements)]:[GOF (SWB) + Hourly Historical Funding (if applicable)]],Table19[[#This Row],[Wage Enhancement (WEG) Eligibility Rate per hour]])</f>
        <v>0</v>
      </c>
      <c r="P291" s="5" t="str" cm="1">
        <f t="array" ref="P291">IFERROR((_xlfn.IFS(C291="NON-RECE",0,C291="Director-Approved",0,F291-O291&lt;=0,0,F291-O291&lt;=0,0,F291-O291&gt;=3,3,F291-O291&lt;3,F291-O291)),"")</f>
        <v/>
      </c>
      <c r="Q291" s="4" cm="1">
        <f t="array" ref="Q291">_xlfn.IFS(O291=0,0,O291&gt;=0,O291+P291)</f>
        <v>0</v>
      </c>
      <c r="R291" s="5" t="str">
        <f t="shared" si="4"/>
        <v/>
      </c>
      <c r="S291" s="4" cm="1">
        <f t="array" ref="S291">_xlfn.IFS(Q291=0,0,Q291&gt;=0,Q291+R291)</f>
        <v>0</v>
      </c>
      <c r="T29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1" s="5">
        <f>MAX(Table19[[#This Row],[Staff Hourly Wage as of December 31st, 2024
 (inclusive of all grants/enhancements, do NOT include top-up)]],Table19[[#This Row],[Base Wage + PE + Historical + GOF + HA + WEG + Wage increase + Wage floor ]])</f>
        <v>0</v>
      </c>
      <c r="V291" s="4">
        <f>Table19[[#This Row],[Final 2025 Hourly Wage
(Higher of column H '[2024 wage'] and column S '[2025 wage'])]]*Table19[[#This Row],[Estimated program hours worked from Jan 1st to Dec 31st 2025]]</f>
        <v>0</v>
      </c>
      <c r="X291" s="35" t="str">
        <f>Table19[[#This Row],[Wage Enhancement (WEG) Eligibility Rate per hour]]</f>
        <v/>
      </c>
      <c r="Y291" s="42">
        <f>Table19[[#This Row],[Hourly Pay Equity (PE) (if applicable)]]+Table19[[#This Row],[GOF (SWB) + Hourly Historical Funding (if applicable)]]</f>
        <v>0</v>
      </c>
      <c r="Z291" s="36">
        <f>IFERROR(Table19[[#This Row],[2025 Wage Increase Rate]]+Table19[[#This Row],[2025 Wage Floor Rate]]+Table19[[#This Row],[Wage Stability]],0)</f>
        <v>0</v>
      </c>
    </row>
    <row r="292" spans="1:26" outlineLevel="1" x14ac:dyDescent="0.55000000000000004">
      <c r="A292" s="11"/>
      <c r="B292" s="12"/>
      <c r="C292" s="12"/>
      <c r="D292" s="11"/>
      <c r="E292" s="32" t="str">
        <f>IF(ISERROR(VLOOKUP(D292,'Data Input (ROP Use Only)'!$D$1:$E$4,2,FALSE)),"",(VLOOKUP(D292,'Data Input (ROP Use Only)'!$D$1:$E$4,2,FALSE)))</f>
        <v/>
      </c>
      <c r="F292" s="32" t="str">
        <f>IF(ISERROR(VLOOKUP(D292,'Data Input (ROP Use Only)'!$D$1:$F$4,3,FALSE)),"",(VLOOKUP(D292,'Data Input (ROP Use Only)'!$D$1:$F$4,3,FALSE)))</f>
        <v/>
      </c>
      <c r="G292" s="9"/>
      <c r="H292" s="9"/>
      <c r="I292" s="10"/>
      <c r="J292" s="10"/>
      <c r="K292" s="10"/>
      <c r="L292" s="13">
        <f>SUM(Table19[[#This Row],[Base Wage per hour as of December 31st, 2024
 (before applying any grants/enhancements)]:[GOF (SWB) + Hourly Historical Funding (if applicable)]])</f>
        <v>0</v>
      </c>
      <c r="M292" s="7" t="str">
        <f>IF(ISERROR(VLOOKUP(D292,'Data Input (ROP Use Only)'!$D$1:$G$4,4,FALSE)),"",(VLOOKUP(D292,'Data Input (ROP Use Only)'!$D$1:$G$4,4,FALSE)))</f>
        <v/>
      </c>
      <c r="N292" s="5" t="str" cm="1">
        <f t="array" ref="N292">IFERROR((_xlfn.IFS(M292-L292&lt;=0,0,M292-L292&lt;=0,0,M292-L292&gt;=2,2,M292-L292&lt;3,M292-L292)),"")</f>
        <v/>
      </c>
      <c r="O292" s="5">
        <f>SUM(Table19[[#This Row],[Base Wage per hour as of December 31st, 2024
 (before applying any grants/enhancements)]:[GOF (SWB) + Hourly Historical Funding (if applicable)]],Table19[[#This Row],[Wage Enhancement (WEG) Eligibility Rate per hour]])</f>
        <v>0</v>
      </c>
      <c r="P292" s="5" t="str" cm="1">
        <f t="array" ref="P292">IFERROR((_xlfn.IFS(C292="NON-RECE",0,C292="Director-Approved",0,F292-O292&lt;=0,0,F292-O292&lt;=0,0,F292-O292&gt;=3,3,F292-O292&lt;3,F292-O292)),"")</f>
        <v/>
      </c>
      <c r="Q292" s="4" cm="1">
        <f t="array" ref="Q292">_xlfn.IFS(O292=0,0,O292&gt;=0,O292+P292)</f>
        <v>0</v>
      </c>
      <c r="R292" s="5" t="str">
        <f t="shared" si="4"/>
        <v/>
      </c>
      <c r="S292" s="4" cm="1">
        <f t="array" ref="S292">_xlfn.IFS(Q292=0,0,Q292&gt;=0,Q292+R292)</f>
        <v>0</v>
      </c>
      <c r="T29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2" s="5">
        <f>MAX(Table19[[#This Row],[Staff Hourly Wage as of December 31st, 2024
 (inclusive of all grants/enhancements, do NOT include top-up)]],Table19[[#This Row],[Base Wage + PE + Historical + GOF + HA + WEG + Wage increase + Wage floor ]])</f>
        <v>0</v>
      </c>
      <c r="V292" s="4">
        <f>Table19[[#This Row],[Final 2025 Hourly Wage
(Higher of column H '[2024 wage'] and column S '[2025 wage'])]]*Table19[[#This Row],[Estimated program hours worked from Jan 1st to Dec 31st 2025]]</f>
        <v>0</v>
      </c>
      <c r="X292" s="35" t="str">
        <f>Table19[[#This Row],[Wage Enhancement (WEG) Eligibility Rate per hour]]</f>
        <v/>
      </c>
      <c r="Y292" s="42">
        <f>Table19[[#This Row],[Hourly Pay Equity (PE) (if applicable)]]+Table19[[#This Row],[GOF (SWB) + Hourly Historical Funding (if applicable)]]</f>
        <v>0</v>
      </c>
      <c r="Z292" s="36">
        <f>IFERROR(Table19[[#This Row],[2025 Wage Increase Rate]]+Table19[[#This Row],[2025 Wage Floor Rate]]+Table19[[#This Row],[Wage Stability]],0)</f>
        <v>0</v>
      </c>
    </row>
    <row r="293" spans="1:26" outlineLevel="1" x14ac:dyDescent="0.55000000000000004">
      <c r="A293" s="11"/>
      <c r="B293" s="12"/>
      <c r="C293" s="12"/>
      <c r="D293" s="11"/>
      <c r="E293" s="32" t="str">
        <f>IF(ISERROR(VLOOKUP(D293,'Data Input (ROP Use Only)'!$D$1:$E$4,2,FALSE)),"",(VLOOKUP(D293,'Data Input (ROP Use Only)'!$D$1:$E$4,2,FALSE)))</f>
        <v/>
      </c>
      <c r="F293" s="32" t="str">
        <f>IF(ISERROR(VLOOKUP(D293,'Data Input (ROP Use Only)'!$D$1:$F$4,3,FALSE)),"",(VLOOKUP(D293,'Data Input (ROP Use Only)'!$D$1:$F$4,3,FALSE)))</f>
        <v/>
      </c>
      <c r="G293" s="9"/>
      <c r="H293" s="9"/>
      <c r="I293" s="10"/>
      <c r="J293" s="10"/>
      <c r="K293" s="10"/>
      <c r="L293" s="13">
        <f>SUM(Table19[[#This Row],[Base Wage per hour as of December 31st, 2024
 (before applying any grants/enhancements)]:[GOF (SWB) + Hourly Historical Funding (if applicable)]])</f>
        <v>0</v>
      </c>
      <c r="M293" s="7" t="str">
        <f>IF(ISERROR(VLOOKUP(D293,'Data Input (ROP Use Only)'!$D$1:$G$4,4,FALSE)),"",(VLOOKUP(D293,'Data Input (ROP Use Only)'!$D$1:$G$4,4,FALSE)))</f>
        <v/>
      </c>
      <c r="N293" s="5" t="str" cm="1">
        <f t="array" ref="N293">IFERROR((_xlfn.IFS(M293-L293&lt;=0,0,M293-L293&lt;=0,0,M293-L293&gt;=2,2,M293-L293&lt;3,M293-L293)),"")</f>
        <v/>
      </c>
      <c r="O293" s="5">
        <f>SUM(Table19[[#This Row],[Base Wage per hour as of December 31st, 2024
 (before applying any grants/enhancements)]:[GOF (SWB) + Hourly Historical Funding (if applicable)]],Table19[[#This Row],[Wage Enhancement (WEG) Eligibility Rate per hour]])</f>
        <v>0</v>
      </c>
      <c r="P293" s="5" t="str" cm="1">
        <f t="array" ref="P293">IFERROR((_xlfn.IFS(C293="NON-RECE",0,C293="Director-Approved",0,F293-O293&lt;=0,0,F293-O293&lt;=0,0,F293-O293&gt;=3,3,F293-O293&lt;3,F293-O293)),"")</f>
        <v/>
      </c>
      <c r="Q293" s="4" cm="1">
        <f t="array" ref="Q293">_xlfn.IFS(O293=0,0,O293&gt;=0,O293+P293)</f>
        <v>0</v>
      </c>
      <c r="R293" s="5" t="str">
        <f t="shared" si="4"/>
        <v/>
      </c>
      <c r="S293" s="4" cm="1">
        <f t="array" ref="S293">_xlfn.IFS(Q293=0,0,Q293&gt;=0,Q293+R293)</f>
        <v>0</v>
      </c>
      <c r="T29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3" s="5">
        <f>MAX(Table19[[#This Row],[Staff Hourly Wage as of December 31st, 2024
 (inclusive of all grants/enhancements, do NOT include top-up)]],Table19[[#This Row],[Base Wage + PE + Historical + GOF + HA + WEG + Wage increase + Wage floor ]])</f>
        <v>0</v>
      </c>
      <c r="V293" s="4">
        <f>Table19[[#This Row],[Final 2025 Hourly Wage
(Higher of column H '[2024 wage'] and column S '[2025 wage'])]]*Table19[[#This Row],[Estimated program hours worked from Jan 1st to Dec 31st 2025]]</f>
        <v>0</v>
      </c>
      <c r="X293" s="35" t="str">
        <f>Table19[[#This Row],[Wage Enhancement (WEG) Eligibility Rate per hour]]</f>
        <v/>
      </c>
      <c r="Y293" s="42">
        <f>Table19[[#This Row],[Hourly Pay Equity (PE) (if applicable)]]+Table19[[#This Row],[GOF (SWB) + Hourly Historical Funding (if applicable)]]</f>
        <v>0</v>
      </c>
      <c r="Z293" s="36">
        <f>IFERROR(Table19[[#This Row],[2025 Wage Increase Rate]]+Table19[[#This Row],[2025 Wage Floor Rate]]+Table19[[#This Row],[Wage Stability]],0)</f>
        <v>0</v>
      </c>
    </row>
    <row r="294" spans="1:26" outlineLevel="1" x14ac:dyDescent="0.55000000000000004">
      <c r="A294" s="11"/>
      <c r="B294" s="12"/>
      <c r="C294" s="12"/>
      <c r="D294" s="11"/>
      <c r="E294" s="32" t="str">
        <f>IF(ISERROR(VLOOKUP(D294,'Data Input (ROP Use Only)'!$D$1:$E$4,2,FALSE)),"",(VLOOKUP(D294,'Data Input (ROP Use Only)'!$D$1:$E$4,2,FALSE)))</f>
        <v/>
      </c>
      <c r="F294" s="32" t="str">
        <f>IF(ISERROR(VLOOKUP(D294,'Data Input (ROP Use Only)'!$D$1:$F$4,3,FALSE)),"",(VLOOKUP(D294,'Data Input (ROP Use Only)'!$D$1:$F$4,3,FALSE)))</f>
        <v/>
      </c>
      <c r="G294" s="9"/>
      <c r="H294" s="9"/>
      <c r="I294" s="10"/>
      <c r="J294" s="10"/>
      <c r="K294" s="10"/>
      <c r="L294" s="13">
        <f>SUM(Table19[[#This Row],[Base Wage per hour as of December 31st, 2024
 (before applying any grants/enhancements)]:[GOF (SWB) + Hourly Historical Funding (if applicable)]])</f>
        <v>0</v>
      </c>
      <c r="M294" s="7" t="str">
        <f>IF(ISERROR(VLOOKUP(D294,'Data Input (ROP Use Only)'!$D$1:$G$4,4,FALSE)),"",(VLOOKUP(D294,'Data Input (ROP Use Only)'!$D$1:$G$4,4,FALSE)))</f>
        <v/>
      </c>
      <c r="N294" s="5" t="str" cm="1">
        <f t="array" ref="N294">IFERROR((_xlfn.IFS(M294-L294&lt;=0,0,M294-L294&lt;=0,0,M294-L294&gt;=2,2,M294-L294&lt;3,M294-L294)),"")</f>
        <v/>
      </c>
      <c r="O294" s="5">
        <f>SUM(Table19[[#This Row],[Base Wage per hour as of December 31st, 2024
 (before applying any grants/enhancements)]:[GOF (SWB) + Hourly Historical Funding (if applicable)]],Table19[[#This Row],[Wage Enhancement (WEG) Eligibility Rate per hour]])</f>
        <v>0</v>
      </c>
      <c r="P294" s="5" t="str" cm="1">
        <f t="array" ref="P294">IFERROR((_xlfn.IFS(C294="NON-RECE",0,C294="Director-Approved",0,F294-O294&lt;=0,0,F294-O294&lt;=0,0,F294-O294&gt;=3,3,F294-O294&lt;3,F294-O294)),"")</f>
        <v/>
      </c>
      <c r="Q294" s="4" cm="1">
        <f t="array" ref="Q294">_xlfn.IFS(O294=0,0,O294&gt;=0,O294+P294)</f>
        <v>0</v>
      </c>
      <c r="R294" s="5" t="str">
        <f t="shared" si="4"/>
        <v/>
      </c>
      <c r="S294" s="4" cm="1">
        <f t="array" ref="S294">_xlfn.IFS(Q294=0,0,Q294&gt;=0,Q294+R294)</f>
        <v>0</v>
      </c>
      <c r="T29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4" s="5">
        <f>MAX(Table19[[#This Row],[Staff Hourly Wage as of December 31st, 2024
 (inclusive of all grants/enhancements, do NOT include top-up)]],Table19[[#This Row],[Base Wage + PE + Historical + GOF + HA + WEG + Wage increase + Wage floor ]])</f>
        <v>0</v>
      </c>
      <c r="V294" s="4">
        <f>Table19[[#This Row],[Final 2025 Hourly Wage
(Higher of column H '[2024 wage'] and column S '[2025 wage'])]]*Table19[[#This Row],[Estimated program hours worked from Jan 1st to Dec 31st 2025]]</f>
        <v>0</v>
      </c>
      <c r="X294" s="35" t="str">
        <f>Table19[[#This Row],[Wage Enhancement (WEG) Eligibility Rate per hour]]</f>
        <v/>
      </c>
      <c r="Y294" s="42">
        <f>Table19[[#This Row],[Hourly Pay Equity (PE) (if applicable)]]+Table19[[#This Row],[GOF (SWB) + Hourly Historical Funding (if applicable)]]</f>
        <v>0</v>
      </c>
      <c r="Z294" s="36">
        <f>IFERROR(Table19[[#This Row],[2025 Wage Increase Rate]]+Table19[[#This Row],[2025 Wage Floor Rate]]+Table19[[#This Row],[Wage Stability]],0)</f>
        <v>0</v>
      </c>
    </row>
    <row r="295" spans="1:26" outlineLevel="1" x14ac:dyDescent="0.55000000000000004">
      <c r="A295" s="11"/>
      <c r="B295" s="12"/>
      <c r="C295" s="12"/>
      <c r="D295" s="11"/>
      <c r="E295" s="32" t="str">
        <f>IF(ISERROR(VLOOKUP(D295,'Data Input (ROP Use Only)'!$D$1:$E$4,2,FALSE)),"",(VLOOKUP(D295,'Data Input (ROP Use Only)'!$D$1:$E$4,2,FALSE)))</f>
        <v/>
      </c>
      <c r="F295" s="32" t="str">
        <f>IF(ISERROR(VLOOKUP(D295,'Data Input (ROP Use Only)'!$D$1:$F$4,3,FALSE)),"",(VLOOKUP(D295,'Data Input (ROP Use Only)'!$D$1:$F$4,3,FALSE)))</f>
        <v/>
      </c>
      <c r="G295" s="9"/>
      <c r="H295" s="9"/>
      <c r="I295" s="10"/>
      <c r="J295" s="10"/>
      <c r="K295" s="10"/>
      <c r="L295" s="13">
        <f>SUM(Table19[[#This Row],[Base Wage per hour as of December 31st, 2024
 (before applying any grants/enhancements)]:[GOF (SWB) + Hourly Historical Funding (if applicable)]])</f>
        <v>0</v>
      </c>
      <c r="M295" s="7" t="str">
        <f>IF(ISERROR(VLOOKUP(D295,'Data Input (ROP Use Only)'!$D$1:$G$4,4,FALSE)),"",(VLOOKUP(D295,'Data Input (ROP Use Only)'!$D$1:$G$4,4,FALSE)))</f>
        <v/>
      </c>
      <c r="N295" s="5" t="str" cm="1">
        <f t="array" ref="N295">IFERROR((_xlfn.IFS(M295-L295&lt;=0,0,M295-L295&lt;=0,0,M295-L295&gt;=2,2,M295-L295&lt;3,M295-L295)),"")</f>
        <v/>
      </c>
      <c r="O295" s="5">
        <f>SUM(Table19[[#This Row],[Base Wage per hour as of December 31st, 2024
 (before applying any grants/enhancements)]:[GOF (SWB) + Hourly Historical Funding (if applicable)]],Table19[[#This Row],[Wage Enhancement (WEG) Eligibility Rate per hour]])</f>
        <v>0</v>
      </c>
      <c r="P295" s="5" t="str" cm="1">
        <f t="array" ref="P295">IFERROR((_xlfn.IFS(C295="NON-RECE",0,C295="Director-Approved",0,F295-O295&lt;=0,0,F295-O295&lt;=0,0,F295-O295&gt;=3,3,F295-O295&lt;3,F295-O295)),"")</f>
        <v/>
      </c>
      <c r="Q295" s="4" cm="1">
        <f t="array" ref="Q295">_xlfn.IFS(O295=0,0,O295&gt;=0,O295+P295)</f>
        <v>0</v>
      </c>
      <c r="R295" s="5" t="str">
        <f t="shared" si="4"/>
        <v/>
      </c>
      <c r="S295" s="4" cm="1">
        <f t="array" ref="S295">_xlfn.IFS(Q295=0,0,Q295&gt;=0,Q295+R295)</f>
        <v>0</v>
      </c>
      <c r="T29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5" s="5">
        <f>MAX(Table19[[#This Row],[Staff Hourly Wage as of December 31st, 2024
 (inclusive of all grants/enhancements, do NOT include top-up)]],Table19[[#This Row],[Base Wage + PE + Historical + GOF + HA + WEG + Wage increase + Wage floor ]])</f>
        <v>0</v>
      </c>
      <c r="V295" s="4">
        <f>Table19[[#This Row],[Final 2025 Hourly Wage
(Higher of column H '[2024 wage'] and column S '[2025 wage'])]]*Table19[[#This Row],[Estimated program hours worked from Jan 1st to Dec 31st 2025]]</f>
        <v>0</v>
      </c>
      <c r="X295" s="35" t="str">
        <f>Table19[[#This Row],[Wage Enhancement (WEG) Eligibility Rate per hour]]</f>
        <v/>
      </c>
      <c r="Y295" s="42">
        <f>Table19[[#This Row],[Hourly Pay Equity (PE) (if applicable)]]+Table19[[#This Row],[GOF (SWB) + Hourly Historical Funding (if applicable)]]</f>
        <v>0</v>
      </c>
      <c r="Z295" s="36">
        <f>IFERROR(Table19[[#This Row],[2025 Wage Increase Rate]]+Table19[[#This Row],[2025 Wage Floor Rate]]+Table19[[#This Row],[Wage Stability]],0)</f>
        <v>0</v>
      </c>
    </row>
    <row r="296" spans="1:26" outlineLevel="1" x14ac:dyDescent="0.55000000000000004">
      <c r="A296" s="11"/>
      <c r="B296" s="12"/>
      <c r="C296" s="12"/>
      <c r="D296" s="11"/>
      <c r="E296" s="32" t="str">
        <f>IF(ISERROR(VLOOKUP(D296,'Data Input (ROP Use Only)'!$D$1:$E$4,2,FALSE)),"",(VLOOKUP(D296,'Data Input (ROP Use Only)'!$D$1:$E$4,2,FALSE)))</f>
        <v/>
      </c>
      <c r="F296" s="32" t="str">
        <f>IF(ISERROR(VLOOKUP(D296,'Data Input (ROP Use Only)'!$D$1:$F$4,3,FALSE)),"",(VLOOKUP(D296,'Data Input (ROP Use Only)'!$D$1:$F$4,3,FALSE)))</f>
        <v/>
      </c>
      <c r="G296" s="9"/>
      <c r="H296" s="9"/>
      <c r="I296" s="10"/>
      <c r="J296" s="10"/>
      <c r="K296" s="10"/>
      <c r="L296" s="13">
        <f>SUM(Table19[[#This Row],[Base Wage per hour as of December 31st, 2024
 (before applying any grants/enhancements)]:[GOF (SWB) + Hourly Historical Funding (if applicable)]])</f>
        <v>0</v>
      </c>
      <c r="M296" s="7" t="str">
        <f>IF(ISERROR(VLOOKUP(D296,'Data Input (ROP Use Only)'!$D$1:$G$4,4,FALSE)),"",(VLOOKUP(D296,'Data Input (ROP Use Only)'!$D$1:$G$4,4,FALSE)))</f>
        <v/>
      </c>
      <c r="N296" s="5" t="str" cm="1">
        <f t="array" ref="N296">IFERROR((_xlfn.IFS(M296-L296&lt;=0,0,M296-L296&lt;=0,0,M296-L296&gt;=2,2,M296-L296&lt;3,M296-L296)),"")</f>
        <v/>
      </c>
      <c r="O296" s="5">
        <f>SUM(Table19[[#This Row],[Base Wage per hour as of December 31st, 2024
 (before applying any grants/enhancements)]:[GOF (SWB) + Hourly Historical Funding (if applicable)]],Table19[[#This Row],[Wage Enhancement (WEG) Eligibility Rate per hour]])</f>
        <v>0</v>
      </c>
      <c r="P296" s="5" t="str" cm="1">
        <f t="array" ref="P296">IFERROR((_xlfn.IFS(C296="NON-RECE",0,C296="Director-Approved",0,F296-O296&lt;=0,0,F296-O296&lt;=0,0,F296-O296&gt;=3,3,F296-O296&lt;3,F296-O296)),"")</f>
        <v/>
      </c>
      <c r="Q296" s="4" cm="1">
        <f t="array" ref="Q296">_xlfn.IFS(O296=0,0,O296&gt;=0,O296+P296)</f>
        <v>0</v>
      </c>
      <c r="R296" s="5" t="str">
        <f t="shared" si="4"/>
        <v/>
      </c>
      <c r="S296" s="4" cm="1">
        <f t="array" ref="S296">_xlfn.IFS(Q296=0,0,Q296&gt;=0,Q296+R296)</f>
        <v>0</v>
      </c>
      <c r="T29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6" s="5">
        <f>MAX(Table19[[#This Row],[Staff Hourly Wage as of December 31st, 2024
 (inclusive of all grants/enhancements, do NOT include top-up)]],Table19[[#This Row],[Base Wage + PE + Historical + GOF + HA + WEG + Wage increase + Wage floor ]])</f>
        <v>0</v>
      </c>
      <c r="V296" s="4">
        <f>Table19[[#This Row],[Final 2025 Hourly Wage
(Higher of column H '[2024 wage'] and column S '[2025 wage'])]]*Table19[[#This Row],[Estimated program hours worked from Jan 1st to Dec 31st 2025]]</f>
        <v>0</v>
      </c>
      <c r="X296" s="35" t="str">
        <f>Table19[[#This Row],[Wage Enhancement (WEG) Eligibility Rate per hour]]</f>
        <v/>
      </c>
      <c r="Y296" s="42">
        <f>Table19[[#This Row],[Hourly Pay Equity (PE) (if applicable)]]+Table19[[#This Row],[GOF (SWB) + Hourly Historical Funding (if applicable)]]</f>
        <v>0</v>
      </c>
      <c r="Z296" s="36">
        <f>IFERROR(Table19[[#This Row],[2025 Wage Increase Rate]]+Table19[[#This Row],[2025 Wage Floor Rate]]+Table19[[#This Row],[Wage Stability]],0)</f>
        <v>0</v>
      </c>
    </row>
    <row r="297" spans="1:26" outlineLevel="1" x14ac:dyDescent="0.55000000000000004">
      <c r="A297" s="11"/>
      <c r="B297" s="12"/>
      <c r="C297" s="12"/>
      <c r="D297" s="11"/>
      <c r="E297" s="32" t="str">
        <f>IF(ISERROR(VLOOKUP(D297,'Data Input (ROP Use Only)'!$D$1:$E$4,2,FALSE)),"",(VLOOKUP(D297,'Data Input (ROP Use Only)'!$D$1:$E$4,2,FALSE)))</f>
        <v/>
      </c>
      <c r="F297" s="32" t="str">
        <f>IF(ISERROR(VLOOKUP(D297,'Data Input (ROP Use Only)'!$D$1:$F$4,3,FALSE)),"",(VLOOKUP(D297,'Data Input (ROP Use Only)'!$D$1:$F$4,3,FALSE)))</f>
        <v/>
      </c>
      <c r="G297" s="9"/>
      <c r="H297" s="9"/>
      <c r="I297" s="10"/>
      <c r="J297" s="10"/>
      <c r="K297" s="10"/>
      <c r="L297" s="13">
        <f>SUM(Table19[[#This Row],[Base Wage per hour as of December 31st, 2024
 (before applying any grants/enhancements)]:[GOF (SWB) + Hourly Historical Funding (if applicable)]])</f>
        <v>0</v>
      </c>
      <c r="M297" s="7" t="str">
        <f>IF(ISERROR(VLOOKUP(D297,'Data Input (ROP Use Only)'!$D$1:$G$4,4,FALSE)),"",(VLOOKUP(D297,'Data Input (ROP Use Only)'!$D$1:$G$4,4,FALSE)))</f>
        <v/>
      </c>
      <c r="N297" s="5" t="str" cm="1">
        <f t="array" ref="N297">IFERROR((_xlfn.IFS(M297-L297&lt;=0,0,M297-L297&lt;=0,0,M297-L297&gt;=2,2,M297-L297&lt;3,M297-L297)),"")</f>
        <v/>
      </c>
      <c r="O297" s="5">
        <f>SUM(Table19[[#This Row],[Base Wage per hour as of December 31st, 2024
 (before applying any grants/enhancements)]:[GOF (SWB) + Hourly Historical Funding (if applicable)]],Table19[[#This Row],[Wage Enhancement (WEG) Eligibility Rate per hour]])</f>
        <v>0</v>
      </c>
      <c r="P297" s="5" t="str" cm="1">
        <f t="array" ref="P297">IFERROR((_xlfn.IFS(C297="NON-RECE",0,C297="Director-Approved",0,F297-O297&lt;=0,0,F297-O297&lt;=0,0,F297-O297&gt;=3,3,F297-O297&lt;3,F297-O297)),"")</f>
        <v/>
      </c>
      <c r="Q297" s="4" cm="1">
        <f t="array" ref="Q297">_xlfn.IFS(O297=0,0,O297&gt;=0,O297+P297)</f>
        <v>0</v>
      </c>
      <c r="R297" s="5" t="str">
        <f t="shared" si="4"/>
        <v/>
      </c>
      <c r="S297" s="4" cm="1">
        <f t="array" ref="S297">_xlfn.IFS(Q297=0,0,Q297&gt;=0,Q297+R297)</f>
        <v>0</v>
      </c>
      <c r="T29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7" s="5">
        <f>MAX(Table19[[#This Row],[Staff Hourly Wage as of December 31st, 2024
 (inclusive of all grants/enhancements, do NOT include top-up)]],Table19[[#This Row],[Base Wage + PE + Historical + GOF + HA + WEG + Wage increase + Wage floor ]])</f>
        <v>0</v>
      </c>
      <c r="V297" s="4">
        <f>Table19[[#This Row],[Final 2025 Hourly Wage
(Higher of column H '[2024 wage'] and column S '[2025 wage'])]]*Table19[[#This Row],[Estimated program hours worked from Jan 1st to Dec 31st 2025]]</f>
        <v>0</v>
      </c>
      <c r="X297" s="35" t="str">
        <f>Table19[[#This Row],[Wage Enhancement (WEG) Eligibility Rate per hour]]</f>
        <v/>
      </c>
      <c r="Y297" s="42">
        <f>Table19[[#This Row],[Hourly Pay Equity (PE) (if applicable)]]+Table19[[#This Row],[GOF (SWB) + Hourly Historical Funding (if applicable)]]</f>
        <v>0</v>
      </c>
      <c r="Z297" s="36">
        <f>IFERROR(Table19[[#This Row],[2025 Wage Increase Rate]]+Table19[[#This Row],[2025 Wage Floor Rate]]+Table19[[#This Row],[Wage Stability]],0)</f>
        <v>0</v>
      </c>
    </row>
    <row r="298" spans="1:26" outlineLevel="1" x14ac:dyDescent="0.55000000000000004">
      <c r="A298" s="11"/>
      <c r="B298" s="12"/>
      <c r="C298" s="12"/>
      <c r="D298" s="11"/>
      <c r="E298" s="32" t="str">
        <f>IF(ISERROR(VLOOKUP(D298,'Data Input (ROP Use Only)'!$D$1:$E$4,2,FALSE)),"",(VLOOKUP(D298,'Data Input (ROP Use Only)'!$D$1:$E$4,2,FALSE)))</f>
        <v/>
      </c>
      <c r="F298" s="32" t="str">
        <f>IF(ISERROR(VLOOKUP(D298,'Data Input (ROP Use Only)'!$D$1:$F$4,3,FALSE)),"",(VLOOKUP(D298,'Data Input (ROP Use Only)'!$D$1:$F$4,3,FALSE)))</f>
        <v/>
      </c>
      <c r="G298" s="9"/>
      <c r="H298" s="9"/>
      <c r="I298" s="10"/>
      <c r="J298" s="10"/>
      <c r="K298" s="10"/>
      <c r="L298" s="13">
        <f>SUM(Table19[[#This Row],[Base Wage per hour as of December 31st, 2024
 (before applying any grants/enhancements)]:[GOF (SWB) + Hourly Historical Funding (if applicable)]])</f>
        <v>0</v>
      </c>
      <c r="M298" s="7" t="str">
        <f>IF(ISERROR(VLOOKUP(D298,'Data Input (ROP Use Only)'!$D$1:$G$4,4,FALSE)),"",(VLOOKUP(D298,'Data Input (ROP Use Only)'!$D$1:$G$4,4,FALSE)))</f>
        <v/>
      </c>
      <c r="N298" s="5" t="str" cm="1">
        <f t="array" ref="N298">IFERROR((_xlfn.IFS(M298-L298&lt;=0,0,M298-L298&lt;=0,0,M298-L298&gt;=2,2,M298-L298&lt;3,M298-L298)),"")</f>
        <v/>
      </c>
      <c r="O298" s="5">
        <f>SUM(Table19[[#This Row],[Base Wage per hour as of December 31st, 2024
 (before applying any grants/enhancements)]:[GOF (SWB) + Hourly Historical Funding (if applicable)]],Table19[[#This Row],[Wage Enhancement (WEG) Eligibility Rate per hour]])</f>
        <v>0</v>
      </c>
      <c r="P298" s="5" t="str" cm="1">
        <f t="array" ref="P298">IFERROR((_xlfn.IFS(C298="NON-RECE",0,C298="Director-Approved",0,F298-O298&lt;=0,0,F298-O298&lt;=0,0,F298-O298&gt;=3,3,F298-O298&lt;3,F298-O298)),"")</f>
        <v/>
      </c>
      <c r="Q298" s="4" cm="1">
        <f t="array" ref="Q298">_xlfn.IFS(O298=0,0,O298&gt;=0,O298+P298)</f>
        <v>0</v>
      </c>
      <c r="R298" s="5" t="str">
        <f t="shared" si="4"/>
        <v/>
      </c>
      <c r="S298" s="4" cm="1">
        <f t="array" ref="S298">_xlfn.IFS(Q298=0,0,Q298&gt;=0,Q298+R298)</f>
        <v>0</v>
      </c>
      <c r="T29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8" s="5">
        <f>MAX(Table19[[#This Row],[Staff Hourly Wage as of December 31st, 2024
 (inclusive of all grants/enhancements, do NOT include top-up)]],Table19[[#This Row],[Base Wage + PE + Historical + GOF + HA + WEG + Wage increase + Wage floor ]])</f>
        <v>0</v>
      </c>
      <c r="V298" s="4">
        <f>Table19[[#This Row],[Final 2025 Hourly Wage
(Higher of column H '[2024 wage'] and column S '[2025 wage'])]]*Table19[[#This Row],[Estimated program hours worked from Jan 1st to Dec 31st 2025]]</f>
        <v>0</v>
      </c>
      <c r="X298" s="35" t="str">
        <f>Table19[[#This Row],[Wage Enhancement (WEG) Eligibility Rate per hour]]</f>
        <v/>
      </c>
      <c r="Y298" s="42">
        <f>Table19[[#This Row],[Hourly Pay Equity (PE) (if applicable)]]+Table19[[#This Row],[GOF (SWB) + Hourly Historical Funding (if applicable)]]</f>
        <v>0</v>
      </c>
      <c r="Z298" s="36">
        <f>IFERROR(Table19[[#This Row],[2025 Wage Increase Rate]]+Table19[[#This Row],[2025 Wage Floor Rate]]+Table19[[#This Row],[Wage Stability]],0)</f>
        <v>0</v>
      </c>
    </row>
    <row r="299" spans="1:26" outlineLevel="1" x14ac:dyDescent="0.55000000000000004">
      <c r="A299" s="11"/>
      <c r="B299" s="12"/>
      <c r="C299" s="12"/>
      <c r="D299" s="11"/>
      <c r="E299" s="32" t="str">
        <f>IF(ISERROR(VLOOKUP(D299,'Data Input (ROP Use Only)'!$D$1:$E$4,2,FALSE)),"",(VLOOKUP(D299,'Data Input (ROP Use Only)'!$D$1:$E$4,2,FALSE)))</f>
        <v/>
      </c>
      <c r="F299" s="32" t="str">
        <f>IF(ISERROR(VLOOKUP(D299,'Data Input (ROP Use Only)'!$D$1:$F$4,3,FALSE)),"",(VLOOKUP(D299,'Data Input (ROP Use Only)'!$D$1:$F$4,3,FALSE)))</f>
        <v/>
      </c>
      <c r="G299" s="9"/>
      <c r="H299" s="9"/>
      <c r="I299" s="10"/>
      <c r="J299" s="10"/>
      <c r="K299" s="10"/>
      <c r="L299" s="13">
        <f>SUM(Table19[[#This Row],[Base Wage per hour as of December 31st, 2024
 (before applying any grants/enhancements)]:[GOF (SWB) + Hourly Historical Funding (if applicable)]])</f>
        <v>0</v>
      </c>
      <c r="M299" s="7" t="str">
        <f>IF(ISERROR(VLOOKUP(D299,'Data Input (ROP Use Only)'!$D$1:$G$4,4,FALSE)),"",(VLOOKUP(D299,'Data Input (ROP Use Only)'!$D$1:$G$4,4,FALSE)))</f>
        <v/>
      </c>
      <c r="N299" s="5" t="str" cm="1">
        <f t="array" ref="N299">IFERROR((_xlfn.IFS(M299-L299&lt;=0,0,M299-L299&lt;=0,0,M299-L299&gt;=2,2,M299-L299&lt;3,M299-L299)),"")</f>
        <v/>
      </c>
      <c r="O299" s="5">
        <f>SUM(Table19[[#This Row],[Base Wage per hour as of December 31st, 2024
 (before applying any grants/enhancements)]:[GOF (SWB) + Hourly Historical Funding (if applicable)]],Table19[[#This Row],[Wage Enhancement (WEG) Eligibility Rate per hour]])</f>
        <v>0</v>
      </c>
      <c r="P299" s="5" t="str" cm="1">
        <f t="array" ref="P299">IFERROR((_xlfn.IFS(C299="NON-RECE",0,C299="Director-Approved",0,F299-O299&lt;=0,0,F299-O299&lt;=0,0,F299-O299&gt;=3,3,F299-O299&lt;3,F299-O299)),"")</f>
        <v/>
      </c>
      <c r="Q299" s="4" cm="1">
        <f t="array" ref="Q299">_xlfn.IFS(O299=0,0,O299&gt;=0,O299+P299)</f>
        <v>0</v>
      </c>
      <c r="R299" s="5" t="str">
        <f t="shared" si="4"/>
        <v/>
      </c>
      <c r="S299" s="4" cm="1">
        <f t="array" ref="S299">_xlfn.IFS(Q299=0,0,Q299&gt;=0,Q299+R299)</f>
        <v>0</v>
      </c>
      <c r="T29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299" s="5">
        <f>MAX(Table19[[#This Row],[Staff Hourly Wage as of December 31st, 2024
 (inclusive of all grants/enhancements, do NOT include top-up)]],Table19[[#This Row],[Base Wage + PE + Historical + GOF + HA + WEG + Wage increase + Wage floor ]])</f>
        <v>0</v>
      </c>
      <c r="V299" s="4">
        <f>Table19[[#This Row],[Final 2025 Hourly Wage
(Higher of column H '[2024 wage'] and column S '[2025 wage'])]]*Table19[[#This Row],[Estimated program hours worked from Jan 1st to Dec 31st 2025]]</f>
        <v>0</v>
      </c>
      <c r="X299" s="35" t="str">
        <f>Table19[[#This Row],[Wage Enhancement (WEG) Eligibility Rate per hour]]</f>
        <v/>
      </c>
      <c r="Y299" s="42">
        <f>Table19[[#This Row],[Hourly Pay Equity (PE) (if applicable)]]+Table19[[#This Row],[GOF (SWB) + Hourly Historical Funding (if applicable)]]</f>
        <v>0</v>
      </c>
      <c r="Z299" s="36">
        <f>IFERROR(Table19[[#This Row],[2025 Wage Increase Rate]]+Table19[[#This Row],[2025 Wage Floor Rate]]+Table19[[#This Row],[Wage Stability]],0)</f>
        <v>0</v>
      </c>
    </row>
    <row r="300" spans="1:26" outlineLevel="1" x14ac:dyDescent="0.55000000000000004">
      <c r="A300" s="11"/>
      <c r="B300" s="12"/>
      <c r="C300" s="12"/>
      <c r="D300" s="11"/>
      <c r="E300" s="32" t="str">
        <f>IF(ISERROR(VLOOKUP(D300,'Data Input (ROP Use Only)'!$D$1:$E$4,2,FALSE)),"",(VLOOKUP(D300,'Data Input (ROP Use Only)'!$D$1:$E$4,2,FALSE)))</f>
        <v/>
      </c>
      <c r="F300" s="32" t="str">
        <f>IF(ISERROR(VLOOKUP(D300,'Data Input (ROP Use Only)'!$D$1:$F$4,3,FALSE)),"",(VLOOKUP(D300,'Data Input (ROP Use Only)'!$D$1:$F$4,3,FALSE)))</f>
        <v/>
      </c>
      <c r="G300" s="9"/>
      <c r="H300" s="9"/>
      <c r="I300" s="10"/>
      <c r="J300" s="10"/>
      <c r="K300" s="10"/>
      <c r="L300" s="13">
        <f>SUM(Table19[[#This Row],[Base Wage per hour as of December 31st, 2024
 (before applying any grants/enhancements)]:[GOF (SWB) + Hourly Historical Funding (if applicable)]])</f>
        <v>0</v>
      </c>
      <c r="M300" s="7" t="str">
        <f>IF(ISERROR(VLOOKUP(D300,'Data Input (ROP Use Only)'!$D$1:$G$4,4,FALSE)),"",(VLOOKUP(D300,'Data Input (ROP Use Only)'!$D$1:$G$4,4,FALSE)))</f>
        <v/>
      </c>
      <c r="N300" s="5" t="str" cm="1">
        <f t="array" ref="N300">IFERROR((_xlfn.IFS(M300-L300&lt;=0,0,M300-L300&lt;=0,0,M300-L300&gt;=2,2,M300-L300&lt;3,M300-L300)),"")</f>
        <v/>
      </c>
      <c r="O300" s="5">
        <f>SUM(Table19[[#This Row],[Base Wage per hour as of December 31st, 2024
 (before applying any grants/enhancements)]:[GOF (SWB) + Hourly Historical Funding (if applicable)]],Table19[[#This Row],[Wage Enhancement (WEG) Eligibility Rate per hour]])</f>
        <v>0</v>
      </c>
      <c r="P300" s="5" t="str" cm="1">
        <f t="array" ref="P300">IFERROR((_xlfn.IFS(C300="NON-RECE",0,C300="Director-Approved",0,F300-O300&lt;=0,0,F300-O300&lt;=0,0,F300-O300&gt;=3,3,F300-O300&lt;3,F300-O300)),"")</f>
        <v/>
      </c>
      <c r="Q300" s="4" cm="1">
        <f t="array" ref="Q300">_xlfn.IFS(O300=0,0,O300&gt;=0,O300+P300)</f>
        <v>0</v>
      </c>
      <c r="R300" s="5" t="str">
        <f t="shared" si="4"/>
        <v/>
      </c>
      <c r="S300" s="4" cm="1">
        <f t="array" ref="S300">_xlfn.IFS(Q300=0,0,Q300&gt;=0,Q300+R300)</f>
        <v>0</v>
      </c>
      <c r="T30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0" s="5">
        <f>MAX(Table19[[#This Row],[Staff Hourly Wage as of December 31st, 2024
 (inclusive of all grants/enhancements, do NOT include top-up)]],Table19[[#This Row],[Base Wage + PE + Historical + GOF + HA + WEG + Wage increase + Wage floor ]])</f>
        <v>0</v>
      </c>
      <c r="V300" s="4">
        <f>Table19[[#This Row],[Final 2025 Hourly Wage
(Higher of column H '[2024 wage'] and column S '[2025 wage'])]]*Table19[[#This Row],[Estimated program hours worked from Jan 1st to Dec 31st 2025]]</f>
        <v>0</v>
      </c>
      <c r="X300" s="35" t="str">
        <f>Table19[[#This Row],[Wage Enhancement (WEG) Eligibility Rate per hour]]</f>
        <v/>
      </c>
      <c r="Y300" s="42">
        <f>Table19[[#This Row],[Hourly Pay Equity (PE) (if applicable)]]+Table19[[#This Row],[GOF (SWB) + Hourly Historical Funding (if applicable)]]</f>
        <v>0</v>
      </c>
      <c r="Z300" s="36">
        <f>IFERROR(Table19[[#This Row],[2025 Wage Increase Rate]]+Table19[[#This Row],[2025 Wage Floor Rate]]+Table19[[#This Row],[Wage Stability]],0)</f>
        <v>0</v>
      </c>
    </row>
    <row r="301" spans="1:26" outlineLevel="1" x14ac:dyDescent="0.55000000000000004">
      <c r="A301" s="11"/>
      <c r="B301" s="12"/>
      <c r="C301" s="12"/>
      <c r="D301" s="11"/>
      <c r="E301" s="32" t="str">
        <f>IF(ISERROR(VLOOKUP(D301,'Data Input (ROP Use Only)'!$D$1:$E$4,2,FALSE)),"",(VLOOKUP(D301,'Data Input (ROP Use Only)'!$D$1:$E$4,2,FALSE)))</f>
        <v/>
      </c>
      <c r="F301" s="32" t="str">
        <f>IF(ISERROR(VLOOKUP(D301,'Data Input (ROP Use Only)'!$D$1:$F$4,3,FALSE)),"",(VLOOKUP(D301,'Data Input (ROP Use Only)'!$D$1:$F$4,3,FALSE)))</f>
        <v/>
      </c>
      <c r="G301" s="9"/>
      <c r="H301" s="9"/>
      <c r="I301" s="10"/>
      <c r="J301" s="10"/>
      <c r="K301" s="10"/>
      <c r="L301" s="13">
        <f>SUM(Table19[[#This Row],[Base Wage per hour as of December 31st, 2024
 (before applying any grants/enhancements)]:[GOF (SWB) + Hourly Historical Funding (if applicable)]])</f>
        <v>0</v>
      </c>
      <c r="M301" s="7" t="str">
        <f>IF(ISERROR(VLOOKUP(D301,'Data Input (ROP Use Only)'!$D$1:$G$4,4,FALSE)),"",(VLOOKUP(D301,'Data Input (ROP Use Only)'!$D$1:$G$4,4,FALSE)))</f>
        <v/>
      </c>
      <c r="N301" s="5" t="str" cm="1">
        <f t="array" ref="N301">IFERROR((_xlfn.IFS(M301-L301&lt;=0,0,M301-L301&lt;=0,0,M301-L301&gt;=2,2,M301-L301&lt;3,M301-L301)),"")</f>
        <v/>
      </c>
      <c r="O301" s="5">
        <f>SUM(Table19[[#This Row],[Base Wage per hour as of December 31st, 2024
 (before applying any grants/enhancements)]:[GOF (SWB) + Hourly Historical Funding (if applicable)]],Table19[[#This Row],[Wage Enhancement (WEG) Eligibility Rate per hour]])</f>
        <v>0</v>
      </c>
      <c r="P301" s="5" t="str" cm="1">
        <f t="array" ref="P301">IFERROR((_xlfn.IFS(C301="NON-RECE",0,C301="Director-Approved",0,F301-O301&lt;=0,0,F301-O301&lt;=0,0,F301-O301&gt;=3,3,F301-O301&lt;3,F301-O301)),"")</f>
        <v/>
      </c>
      <c r="Q301" s="4" cm="1">
        <f t="array" ref="Q301">_xlfn.IFS(O301=0,0,O301&gt;=0,O301+P301)</f>
        <v>0</v>
      </c>
      <c r="R301" s="5" t="str">
        <f t="shared" si="4"/>
        <v/>
      </c>
      <c r="S301" s="4" cm="1">
        <f t="array" ref="S301">_xlfn.IFS(Q301=0,0,Q301&gt;=0,Q301+R301)</f>
        <v>0</v>
      </c>
      <c r="T30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1" s="5">
        <f>MAX(Table19[[#This Row],[Staff Hourly Wage as of December 31st, 2024
 (inclusive of all grants/enhancements, do NOT include top-up)]],Table19[[#This Row],[Base Wage + PE + Historical + GOF + HA + WEG + Wage increase + Wage floor ]])</f>
        <v>0</v>
      </c>
      <c r="V301" s="4">
        <f>Table19[[#This Row],[Final 2025 Hourly Wage
(Higher of column H '[2024 wage'] and column S '[2025 wage'])]]*Table19[[#This Row],[Estimated program hours worked from Jan 1st to Dec 31st 2025]]</f>
        <v>0</v>
      </c>
      <c r="X301" s="35" t="str">
        <f>Table19[[#This Row],[Wage Enhancement (WEG) Eligibility Rate per hour]]</f>
        <v/>
      </c>
      <c r="Y301" s="42">
        <f>Table19[[#This Row],[Hourly Pay Equity (PE) (if applicable)]]+Table19[[#This Row],[GOF (SWB) + Hourly Historical Funding (if applicable)]]</f>
        <v>0</v>
      </c>
      <c r="Z301" s="36">
        <f>IFERROR(Table19[[#This Row],[2025 Wage Increase Rate]]+Table19[[#This Row],[2025 Wage Floor Rate]]+Table19[[#This Row],[Wage Stability]],0)</f>
        <v>0</v>
      </c>
    </row>
    <row r="302" spans="1:26" outlineLevel="1" x14ac:dyDescent="0.55000000000000004">
      <c r="A302" s="11"/>
      <c r="B302" s="12"/>
      <c r="C302" s="12"/>
      <c r="D302" s="11"/>
      <c r="E302" s="32" t="str">
        <f>IF(ISERROR(VLOOKUP(D302,'Data Input (ROP Use Only)'!$D$1:$E$4,2,FALSE)),"",(VLOOKUP(D302,'Data Input (ROP Use Only)'!$D$1:$E$4,2,FALSE)))</f>
        <v/>
      </c>
      <c r="F302" s="32" t="str">
        <f>IF(ISERROR(VLOOKUP(D302,'Data Input (ROP Use Only)'!$D$1:$F$4,3,FALSE)),"",(VLOOKUP(D302,'Data Input (ROP Use Only)'!$D$1:$F$4,3,FALSE)))</f>
        <v/>
      </c>
      <c r="G302" s="9"/>
      <c r="H302" s="9"/>
      <c r="I302" s="10"/>
      <c r="J302" s="10"/>
      <c r="K302" s="10"/>
      <c r="L302" s="13">
        <f>SUM(Table19[[#This Row],[Base Wage per hour as of December 31st, 2024
 (before applying any grants/enhancements)]:[GOF (SWB) + Hourly Historical Funding (if applicable)]])</f>
        <v>0</v>
      </c>
      <c r="M302" s="7" t="str">
        <f>IF(ISERROR(VLOOKUP(D302,'Data Input (ROP Use Only)'!$D$1:$G$4,4,FALSE)),"",(VLOOKUP(D302,'Data Input (ROP Use Only)'!$D$1:$G$4,4,FALSE)))</f>
        <v/>
      </c>
      <c r="N302" s="5" t="str" cm="1">
        <f t="array" ref="N302">IFERROR((_xlfn.IFS(M302-L302&lt;=0,0,M302-L302&lt;=0,0,M302-L302&gt;=2,2,M302-L302&lt;3,M302-L302)),"")</f>
        <v/>
      </c>
      <c r="O302" s="5">
        <f>SUM(Table19[[#This Row],[Base Wage per hour as of December 31st, 2024
 (before applying any grants/enhancements)]:[GOF (SWB) + Hourly Historical Funding (if applicable)]],Table19[[#This Row],[Wage Enhancement (WEG) Eligibility Rate per hour]])</f>
        <v>0</v>
      </c>
      <c r="P302" s="5" t="str" cm="1">
        <f t="array" ref="P302">IFERROR((_xlfn.IFS(C302="NON-RECE",0,C302="Director-Approved",0,F302-O302&lt;=0,0,F302-O302&lt;=0,0,F302-O302&gt;=3,3,F302-O302&lt;3,F302-O302)),"")</f>
        <v/>
      </c>
      <c r="Q302" s="4" cm="1">
        <f t="array" ref="Q302">_xlfn.IFS(O302=0,0,O302&gt;=0,O302+P302)</f>
        <v>0</v>
      </c>
      <c r="R302" s="5" t="str">
        <f t="shared" si="4"/>
        <v/>
      </c>
      <c r="S302" s="4" cm="1">
        <f t="array" ref="S302">_xlfn.IFS(Q302=0,0,Q302&gt;=0,Q302+R302)</f>
        <v>0</v>
      </c>
      <c r="T30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2" s="5">
        <f>MAX(Table19[[#This Row],[Staff Hourly Wage as of December 31st, 2024
 (inclusive of all grants/enhancements, do NOT include top-up)]],Table19[[#This Row],[Base Wage + PE + Historical + GOF + HA + WEG + Wage increase + Wage floor ]])</f>
        <v>0</v>
      </c>
      <c r="V302" s="4">
        <f>Table19[[#This Row],[Final 2025 Hourly Wage
(Higher of column H '[2024 wage'] and column S '[2025 wage'])]]*Table19[[#This Row],[Estimated program hours worked from Jan 1st to Dec 31st 2025]]</f>
        <v>0</v>
      </c>
      <c r="X302" s="35" t="str">
        <f>Table19[[#This Row],[Wage Enhancement (WEG) Eligibility Rate per hour]]</f>
        <v/>
      </c>
      <c r="Y302" s="42">
        <f>Table19[[#This Row],[Hourly Pay Equity (PE) (if applicable)]]+Table19[[#This Row],[GOF (SWB) + Hourly Historical Funding (if applicable)]]</f>
        <v>0</v>
      </c>
      <c r="Z302" s="36">
        <f>IFERROR(Table19[[#This Row],[2025 Wage Increase Rate]]+Table19[[#This Row],[2025 Wage Floor Rate]]+Table19[[#This Row],[Wage Stability]],0)</f>
        <v>0</v>
      </c>
    </row>
    <row r="303" spans="1:26" outlineLevel="1" x14ac:dyDescent="0.55000000000000004">
      <c r="A303" s="11"/>
      <c r="B303" s="12"/>
      <c r="C303" s="12"/>
      <c r="D303" s="11"/>
      <c r="E303" s="32" t="str">
        <f>IF(ISERROR(VLOOKUP(D303,'Data Input (ROP Use Only)'!$D$1:$E$4,2,FALSE)),"",(VLOOKUP(D303,'Data Input (ROP Use Only)'!$D$1:$E$4,2,FALSE)))</f>
        <v/>
      </c>
      <c r="F303" s="32" t="str">
        <f>IF(ISERROR(VLOOKUP(D303,'Data Input (ROP Use Only)'!$D$1:$F$4,3,FALSE)),"",(VLOOKUP(D303,'Data Input (ROP Use Only)'!$D$1:$F$4,3,FALSE)))</f>
        <v/>
      </c>
      <c r="G303" s="9"/>
      <c r="H303" s="9"/>
      <c r="I303" s="10"/>
      <c r="J303" s="10"/>
      <c r="K303" s="10"/>
      <c r="L303" s="13">
        <f>SUM(Table19[[#This Row],[Base Wage per hour as of December 31st, 2024
 (before applying any grants/enhancements)]:[GOF (SWB) + Hourly Historical Funding (if applicable)]])</f>
        <v>0</v>
      </c>
      <c r="M303" s="7" t="str">
        <f>IF(ISERROR(VLOOKUP(D303,'Data Input (ROP Use Only)'!$D$1:$G$4,4,FALSE)),"",(VLOOKUP(D303,'Data Input (ROP Use Only)'!$D$1:$G$4,4,FALSE)))</f>
        <v/>
      </c>
      <c r="N303" s="5" t="str" cm="1">
        <f t="array" ref="N303">IFERROR((_xlfn.IFS(M303-L303&lt;=0,0,M303-L303&lt;=0,0,M303-L303&gt;=2,2,M303-L303&lt;3,M303-L303)),"")</f>
        <v/>
      </c>
      <c r="O303" s="5">
        <f>SUM(Table19[[#This Row],[Base Wage per hour as of December 31st, 2024
 (before applying any grants/enhancements)]:[GOF (SWB) + Hourly Historical Funding (if applicable)]],Table19[[#This Row],[Wage Enhancement (WEG) Eligibility Rate per hour]])</f>
        <v>0</v>
      </c>
      <c r="P303" s="5" t="str" cm="1">
        <f t="array" ref="P303">IFERROR((_xlfn.IFS(C303="NON-RECE",0,C303="Director-Approved",0,F303-O303&lt;=0,0,F303-O303&lt;=0,0,F303-O303&gt;=3,3,F303-O303&lt;3,F303-O303)),"")</f>
        <v/>
      </c>
      <c r="Q303" s="4" cm="1">
        <f t="array" ref="Q303">_xlfn.IFS(O303=0,0,O303&gt;=0,O303+P303)</f>
        <v>0</v>
      </c>
      <c r="R303" s="5" t="str">
        <f t="shared" si="4"/>
        <v/>
      </c>
      <c r="S303" s="4" cm="1">
        <f t="array" ref="S303">_xlfn.IFS(Q303=0,0,Q303&gt;=0,Q303+R303)</f>
        <v>0</v>
      </c>
      <c r="T30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3" s="5">
        <f>MAX(Table19[[#This Row],[Staff Hourly Wage as of December 31st, 2024
 (inclusive of all grants/enhancements, do NOT include top-up)]],Table19[[#This Row],[Base Wage + PE + Historical + GOF + HA + WEG + Wage increase + Wage floor ]])</f>
        <v>0</v>
      </c>
      <c r="V303" s="4">
        <f>Table19[[#This Row],[Final 2025 Hourly Wage
(Higher of column H '[2024 wage'] and column S '[2025 wage'])]]*Table19[[#This Row],[Estimated program hours worked from Jan 1st to Dec 31st 2025]]</f>
        <v>0</v>
      </c>
      <c r="X303" s="35" t="str">
        <f>Table19[[#This Row],[Wage Enhancement (WEG) Eligibility Rate per hour]]</f>
        <v/>
      </c>
      <c r="Y303" s="42">
        <f>Table19[[#This Row],[Hourly Pay Equity (PE) (if applicable)]]+Table19[[#This Row],[GOF (SWB) + Hourly Historical Funding (if applicable)]]</f>
        <v>0</v>
      </c>
      <c r="Z303" s="36">
        <f>IFERROR(Table19[[#This Row],[2025 Wage Increase Rate]]+Table19[[#This Row],[2025 Wage Floor Rate]]+Table19[[#This Row],[Wage Stability]],0)</f>
        <v>0</v>
      </c>
    </row>
    <row r="304" spans="1:26" outlineLevel="1" x14ac:dyDescent="0.55000000000000004">
      <c r="A304" s="11"/>
      <c r="B304" s="12"/>
      <c r="C304" s="12"/>
      <c r="D304" s="11"/>
      <c r="E304" s="32" t="str">
        <f>IF(ISERROR(VLOOKUP(D304,'Data Input (ROP Use Only)'!$D$1:$E$4,2,FALSE)),"",(VLOOKUP(D304,'Data Input (ROP Use Only)'!$D$1:$E$4,2,FALSE)))</f>
        <v/>
      </c>
      <c r="F304" s="32" t="str">
        <f>IF(ISERROR(VLOOKUP(D304,'Data Input (ROP Use Only)'!$D$1:$F$4,3,FALSE)),"",(VLOOKUP(D304,'Data Input (ROP Use Only)'!$D$1:$F$4,3,FALSE)))</f>
        <v/>
      </c>
      <c r="G304" s="9"/>
      <c r="H304" s="9"/>
      <c r="I304" s="10"/>
      <c r="J304" s="10"/>
      <c r="K304" s="10"/>
      <c r="L304" s="13">
        <f>SUM(Table19[[#This Row],[Base Wage per hour as of December 31st, 2024
 (before applying any grants/enhancements)]:[GOF (SWB) + Hourly Historical Funding (if applicable)]])</f>
        <v>0</v>
      </c>
      <c r="M304" s="7" t="str">
        <f>IF(ISERROR(VLOOKUP(D304,'Data Input (ROP Use Only)'!$D$1:$G$4,4,FALSE)),"",(VLOOKUP(D304,'Data Input (ROP Use Only)'!$D$1:$G$4,4,FALSE)))</f>
        <v/>
      </c>
      <c r="N304" s="5" t="str" cm="1">
        <f t="array" ref="N304">IFERROR((_xlfn.IFS(M304-L304&lt;=0,0,M304-L304&lt;=0,0,M304-L304&gt;=2,2,M304-L304&lt;3,M304-L304)),"")</f>
        <v/>
      </c>
      <c r="O304" s="5">
        <f>SUM(Table19[[#This Row],[Base Wage per hour as of December 31st, 2024
 (before applying any grants/enhancements)]:[GOF (SWB) + Hourly Historical Funding (if applicable)]],Table19[[#This Row],[Wage Enhancement (WEG) Eligibility Rate per hour]])</f>
        <v>0</v>
      </c>
      <c r="P304" s="5" t="str" cm="1">
        <f t="array" ref="P304">IFERROR((_xlfn.IFS(C304="NON-RECE",0,C304="Director-Approved",0,F304-O304&lt;=0,0,F304-O304&lt;=0,0,F304-O304&gt;=3,3,F304-O304&lt;3,F304-O304)),"")</f>
        <v/>
      </c>
      <c r="Q304" s="4" cm="1">
        <f t="array" ref="Q304">_xlfn.IFS(O304=0,0,O304&gt;=0,O304+P304)</f>
        <v>0</v>
      </c>
      <c r="R304" s="5" t="str">
        <f t="shared" si="4"/>
        <v/>
      </c>
      <c r="S304" s="4" cm="1">
        <f t="array" ref="S304">_xlfn.IFS(Q304=0,0,Q304&gt;=0,Q304+R304)</f>
        <v>0</v>
      </c>
      <c r="T30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4" s="5">
        <f>MAX(Table19[[#This Row],[Staff Hourly Wage as of December 31st, 2024
 (inclusive of all grants/enhancements, do NOT include top-up)]],Table19[[#This Row],[Base Wage + PE + Historical + GOF + HA + WEG + Wage increase + Wage floor ]])</f>
        <v>0</v>
      </c>
      <c r="V304" s="4">
        <f>Table19[[#This Row],[Final 2025 Hourly Wage
(Higher of column H '[2024 wage'] and column S '[2025 wage'])]]*Table19[[#This Row],[Estimated program hours worked from Jan 1st to Dec 31st 2025]]</f>
        <v>0</v>
      </c>
      <c r="X304" s="35" t="str">
        <f>Table19[[#This Row],[Wage Enhancement (WEG) Eligibility Rate per hour]]</f>
        <v/>
      </c>
      <c r="Y304" s="42">
        <f>Table19[[#This Row],[Hourly Pay Equity (PE) (if applicable)]]+Table19[[#This Row],[GOF (SWB) + Hourly Historical Funding (if applicable)]]</f>
        <v>0</v>
      </c>
      <c r="Z304" s="36">
        <f>IFERROR(Table19[[#This Row],[2025 Wage Increase Rate]]+Table19[[#This Row],[2025 Wage Floor Rate]]+Table19[[#This Row],[Wage Stability]],0)</f>
        <v>0</v>
      </c>
    </row>
    <row r="305" spans="1:26" outlineLevel="1" x14ac:dyDescent="0.55000000000000004">
      <c r="A305" s="11"/>
      <c r="B305" s="12"/>
      <c r="C305" s="12"/>
      <c r="D305" s="11"/>
      <c r="E305" s="32" t="str">
        <f>IF(ISERROR(VLOOKUP(D305,'Data Input (ROP Use Only)'!$D$1:$E$4,2,FALSE)),"",(VLOOKUP(D305,'Data Input (ROP Use Only)'!$D$1:$E$4,2,FALSE)))</f>
        <v/>
      </c>
      <c r="F305" s="32" t="str">
        <f>IF(ISERROR(VLOOKUP(D305,'Data Input (ROP Use Only)'!$D$1:$F$4,3,FALSE)),"",(VLOOKUP(D305,'Data Input (ROP Use Only)'!$D$1:$F$4,3,FALSE)))</f>
        <v/>
      </c>
      <c r="G305" s="9"/>
      <c r="H305" s="9"/>
      <c r="I305" s="10"/>
      <c r="J305" s="10"/>
      <c r="K305" s="10"/>
      <c r="L305" s="13">
        <f>SUM(Table19[[#This Row],[Base Wage per hour as of December 31st, 2024
 (before applying any grants/enhancements)]:[GOF (SWB) + Hourly Historical Funding (if applicable)]])</f>
        <v>0</v>
      </c>
      <c r="M305" s="7" t="str">
        <f>IF(ISERROR(VLOOKUP(D305,'Data Input (ROP Use Only)'!$D$1:$G$4,4,FALSE)),"",(VLOOKUP(D305,'Data Input (ROP Use Only)'!$D$1:$G$4,4,FALSE)))</f>
        <v/>
      </c>
      <c r="N305" s="5" t="str" cm="1">
        <f t="array" ref="N305">IFERROR((_xlfn.IFS(M305-L305&lt;=0,0,M305-L305&lt;=0,0,M305-L305&gt;=2,2,M305-L305&lt;3,M305-L305)),"")</f>
        <v/>
      </c>
      <c r="O305" s="5">
        <f>SUM(Table19[[#This Row],[Base Wage per hour as of December 31st, 2024
 (before applying any grants/enhancements)]:[GOF (SWB) + Hourly Historical Funding (if applicable)]],Table19[[#This Row],[Wage Enhancement (WEG) Eligibility Rate per hour]])</f>
        <v>0</v>
      </c>
      <c r="P305" s="5" t="str" cm="1">
        <f t="array" ref="P305">IFERROR((_xlfn.IFS(C305="NON-RECE",0,C305="Director-Approved",0,F305-O305&lt;=0,0,F305-O305&lt;=0,0,F305-O305&gt;=3,3,F305-O305&lt;3,F305-O305)),"")</f>
        <v/>
      </c>
      <c r="Q305" s="4" cm="1">
        <f t="array" ref="Q305">_xlfn.IFS(O305=0,0,O305&gt;=0,O305+P305)</f>
        <v>0</v>
      </c>
      <c r="R305" s="5" t="str">
        <f t="shared" si="4"/>
        <v/>
      </c>
      <c r="S305" s="4" cm="1">
        <f t="array" ref="S305">_xlfn.IFS(Q305=0,0,Q305&gt;=0,Q305+R305)</f>
        <v>0</v>
      </c>
      <c r="T30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5" s="5">
        <f>MAX(Table19[[#This Row],[Staff Hourly Wage as of December 31st, 2024
 (inclusive of all grants/enhancements, do NOT include top-up)]],Table19[[#This Row],[Base Wage + PE + Historical + GOF + HA + WEG + Wage increase + Wage floor ]])</f>
        <v>0</v>
      </c>
      <c r="V305" s="4">
        <f>Table19[[#This Row],[Final 2025 Hourly Wage
(Higher of column H '[2024 wage'] and column S '[2025 wage'])]]*Table19[[#This Row],[Estimated program hours worked from Jan 1st to Dec 31st 2025]]</f>
        <v>0</v>
      </c>
      <c r="X305" s="35" t="str">
        <f>Table19[[#This Row],[Wage Enhancement (WEG) Eligibility Rate per hour]]</f>
        <v/>
      </c>
      <c r="Y305" s="42">
        <f>Table19[[#This Row],[Hourly Pay Equity (PE) (if applicable)]]+Table19[[#This Row],[GOF (SWB) + Hourly Historical Funding (if applicable)]]</f>
        <v>0</v>
      </c>
      <c r="Z305" s="36">
        <f>IFERROR(Table19[[#This Row],[2025 Wage Increase Rate]]+Table19[[#This Row],[2025 Wage Floor Rate]]+Table19[[#This Row],[Wage Stability]],0)</f>
        <v>0</v>
      </c>
    </row>
    <row r="306" spans="1:26" outlineLevel="1" x14ac:dyDescent="0.55000000000000004">
      <c r="A306" s="11"/>
      <c r="B306" s="12"/>
      <c r="C306" s="12"/>
      <c r="D306" s="11"/>
      <c r="E306" s="32" t="str">
        <f>IF(ISERROR(VLOOKUP(D306,'Data Input (ROP Use Only)'!$D$1:$E$4,2,FALSE)),"",(VLOOKUP(D306,'Data Input (ROP Use Only)'!$D$1:$E$4,2,FALSE)))</f>
        <v/>
      </c>
      <c r="F306" s="32" t="str">
        <f>IF(ISERROR(VLOOKUP(D306,'Data Input (ROP Use Only)'!$D$1:$F$4,3,FALSE)),"",(VLOOKUP(D306,'Data Input (ROP Use Only)'!$D$1:$F$4,3,FALSE)))</f>
        <v/>
      </c>
      <c r="G306" s="9"/>
      <c r="H306" s="9"/>
      <c r="I306" s="10"/>
      <c r="J306" s="10"/>
      <c r="K306" s="10"/>
      <c r="L306" s="13">
        <f>SUM(Table19[[#This Row],[Base Wage per hour as of December 31st, 2024
 (before applying any grants/enhancements)]:[GOF (SWB) + Hourly Historical Funding (if applicable)]])</f>
        <v>0</v>
      </c>
      <c r="M306" s="7" t="str">
        <f>IF(ISERROR(VLOOKUP(D306,'Data Input (ROP Use Only)'!$D$1:$G$4,4,FALSE)),"",(VLOOKUP(D306,'Data Input (ROP Use Only)'!$D$1:$G$4,4,FALSE)))</f>
        <v/>
      </c>
      <c r="N306" s="5" t="str" cm="1">
        <f t="array" ref="N306">IFERROR((_xlfn.IFS(M306-L306&lt;=0,0,M306-L306&lt;=0,0,M306-L306&gt;=2,2,M306-L306&lt;3,M306-L306)),"")</f>
        <v/>
      </c>
      <c r="O306" s="5">
        <f>SUM(Table19[[#This Row],[Base Wage per hour as of December 31st, 2024
 (before applying any grants/enhancements)]:[GOF (SWB) + Hourly Historical Funding (if applicable)]],Table19[[#This Row],[Wage Enhancement (WEG) Eligibility Rate per hour]])</f>
        <v>0</v>
      </c>
      <c r="P306" s="5" t="str" cm="1">
        <f t="array" ref="P306">IFERROR((_xlfn.IFS(C306="NON-RECE",0,C306="Director-Approved",0,F306-O306&lt;=0,0,F306-O306&lt;=0,0,F306-O306&gt;=3,3,F306-O306&lt;3,F306-O306)),"")</f>
        <v/>
      </c>
      <c r="Q306" s="4" cm="1">
        <f t="array" ref="Q306">_xlfn.IFS(O306=0,0,O306&gt;=0,O306+P306)</f>
        <v>0</v>
      </c>
      <c r="R306" s="5" t="str">
        <f t="shared" si="4"/>
        <v/>
      </c>
      <c r="S306" s="4" cm="1">
        <f t="array" ref="S306">_xlfn.IFS(Q306=0,0,Q306&gt;=0,Q306+R306)</f>
        <v>0</v>
      </c>
      <c r="T30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6" s="5">
        <f>MAX(Table19[[#This Row],[Staff Hourly Wage as of December 31st, 2024
 (inclusive of all grants/enhancements, do NOT include top-up)]],Table19[[#This Row],[Base Wage + PE + Historical + GOF + HA + WEG + Wage increase + Wage floor ]])</f>
        <v>0</v>
      </c>
      <c r="V306" s="4">
        <f>Table19[[#This Row],[Final 2025 Hourly Wage
(Higher of column H '[2024 wage'] and column S '[2025 wage'])]]*Table19[[#This Row],[Estimated program hours worked from Jan 1st to Dec 31st 2025]]</f>
        <v>0</v>
      </c>
      <c r="X306" s="35" t="str">
        <f>Table19[[#This Row],[Wage Enhancement (WEG) Eligibility Rate per hour]]</f>
        <v/>
      </c>
      <c r="Y306" s="42">
        <f>Table19[[#This Row],[Hourly Pay Equity (PE) (if applicable)]]+Table19[[#This Row],[GOF (SWB) + Hourly Historical Funding (if applicable)]]</f>
        <v>0</v>
      </c>
      <c r="Z306" s="36">
        <f>IFERROR(Table19[[#This Row],[2025 Wage Increase Rate]]+Table19[[#This Row],[2025 Wage Floor Rate]]+Table19[[#This Row],[Wage Stability]],0)</f>
        <v>0</v>
      </c>
    </row>
    <row r="307" spans="1:26" outlineLevel="1" x14ac:dyDescent="0.55000000000000004">
      <c r="A307" s="11"/>
      <c r="B307" s="12"/>
      <c r="C307" s="12"/>
      <c r="D307" s="11"/>
      <c r="E307" s="32" t="str">
        <f>IF(ISERROR(VLOOKUP(D307,'Data Input (ROP Use Only)'!$D$1:$E$4,2,FALSE)),"",(VLOOKUP(D307,'Data Input (ROP Use Only)'!$D$1:$E$4,2,FALSE)))</f>
        <v/>
      </c>
      <c r="F307" s="32" t="str">
        <f>IF(ISERROR(VLOOKUP(D307,'Data Input (ROP Use Only)'!$D$1:$F$4,3,FALSE)),"",(VLOOKUP(D307,'Data Input (ROP Use Only)'!$D$1:$F$4,3,FALSE)))</f>
        <v/>
      </c>
      <c r="G307" s="9"/>
      <c r="H307" s="9"/>
      <c r="I307" s="10"/>
      <c r="J307" s="10"/>
      <c r="K307" s="10"/>
      <c r="L307" s="13">
        <f>SUM(Table19[[#This Row],[Base Wage per hour as of December 31st, 2024
 (before applying any grants/enhancements)]:[GOF (SWB) + Hourly Historical Funding (if applicable)]])</f>
        <v>0</v>
      </c>
      <c r="M307" s="7" t="str">
        <f>IF(ISERROR(VLOOKUP(D307,'Data Input (ROP Use Only)'!$D$1:$G$4,4,FALSE)),"",(VLOOKUP(D307,'Data Input (ROP Use Only)'!$D$1:$G$4,4,FALSE)))</f>
        <v/>
      </c>
      <c r="N307" s="5" t="str" cm="1">
        <f t="array" ref="N307">IFERROR((_xlfn.IFS(M307-L307&lt;=0,0,M307-L307&lt;=0,0,M307-L307&gt;=2,2,M307-L307&lt;3,M307-L307)),"")</f>
        <v/>
      </c>
      <c r="O307" s="5">
        <f>SUM(Table19[[#This Row],[Base Wage per hour as of December 31st, 2024
 (before applying any grants/enhancements)]:[GOF (SWB) + Hourly Historical Funding (if applicable)]],Table19[[#This Row],[Wage Enhancement (WEG) Eligibility Rate per hour]])</f>
        <v>0</v>
      </c>
      <c r="P307" s="5" t="str" cm="1">
        <f t="array" ref="P307">IFERROR((_xlfn.IFS(C307="NON-RECE",0,C307="Director-Approved",0,F307-O307&lt;=0,0,F307-O307&lt;=0,0,F307-O307&gt;=3,3,F307-O307&lt;3,F307-O307)),"")</f>
        <v/>
      </c>
      <c r="Q307" s="4" cm="1">
        <f t="array" ref="Q307">_xlfn.IFS(O307=0,0,O307&gt;=0,O307+P307)</f>
        <v>0</v>
      </c>
      <c r="R307" s="5" t="str">
        <f t="shared" si="4"/>
        <v/>
      </c>
      <c r="S307" s="4" cm="1">
        <f t="array" ref="S307">_xlfn.IFS(Q307=0,0,Q307&gt;=0,Q307+R307)</f>
        <v>0</v>
      </c>
      <c r="T30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7" s="5">
        <f>MAX(Table19[[#This Row],[Staff Hourly Wage as of December 31st, 2024
 (inclusive of all grants/enhancements, do NOT include top-up)]],Table19[[#This Row],[Base Wage + PE + Historical + GOF + HA + WEG + Wage increase + Wage floor ]])</f>
        <v>0</v>
      </c>
      <c r="V307" s="4">
        <f>Table19[[#This Row],[Final 2025 Hourly Wage
(Higher of column H '[2024 wage'] and column S '[2025 wage'])]]*Table19[[#This Row],[Estimated program hours worked from Jan 1st to Dec 31st 2025]]</f>
        <v>0</v>
      </c>
      <c r="X307" s="35" t="str">
        <f>Table19[[#This Row],[Wage Enhancement (WEG) Eligibility Rate per hour]]</f>
        <v/>
      </c>
      <c r="Y307" s="42">
        <f>Table19[[#This Row],[Hourly Pay Equity (PE) (if applicable)]]+Table19[[#This Row],[GOF (SWB) + Hourly Historical Funding (if applicable)]]</f>
        <v>0</v>
      </c>
      <c r="Z307" s="36">
        <f>IFERROR(Table19[[#This Row],[2025 Wage Increase Rate]]+Table19[[#This Row],[2025 Wage Floor Rate]]+Table19[[#This Row],[Wage Stability]],0)</f>
        <v>0</v>
      </c>
    </row>
    <row r="308" spans="1:26" outlineLevel="1" x14ac:dyDescent="0.55000000000000004">
      <c r="A308" s="11"/>
      <c r="B308" s="12"/>
      <c r="C308" s="12"/>
      <c r="D308" s="11"/>
      <c r="E308" s="32" t="str">
        <f>IF(ISERROR(VLOOKUP(D308,'Data Input (ROP Use Only)'!$D$1:$E$4,2,FALSE)),"",(VLOOKUP(D308,'Data Input (ROP Use Only)'!$D$1:$E$4,2,FALSE)))</f>
        <v/>
      </c>
      <c r="F308" s="32" t="str">
        <f>IF(ISERROR(VLOOKUP(D308,'Data Input (ROP Use Only)'!$D$1:$F$4,3,FALSE)),"",(VLOOKUP(D308,'Data Input (ROP Use Only)'!$D$1:$F$4,3,FALSE)))</f>
        <v/>
      </c>
      <c r="G308" s="9"/>
      <c r="H308" s="9"/>
      <c r="I308" s="10"/>
      <c r="J308" s="10"/>
      <c r="K308" s="10"/>
      <c r="L308" s="13">
        <f>SUM(Table19[[#This Row],[Base Wage per hour as of December 31st, 2024
 (before applying any grants/enhancements)]:[GOF (SWB) + Hourly Historical Funding (if applicable)]])</f>
        <v>0</v>
      </c>
      <c r="M308" s="7" t="str">
        <f>IF(ISERROR(VLOOKUP(D308,'Data Input (ROP Use Only)'!$D$1:$G$4,4,FALSE)),"",(VLOOKUP(D308,'Data Input (ROP Use Only)'!$D$1:$G$4,4,FALSE)))</f>
        <v/>
      </c>
      <c r="N308" s="5" t="str" cm="1">
        <f t="array" ref="N308">IFERROR((_xlfn.IFS(M308-L308&lt;=0,0,M308-L308&lt;=0,0,M308-L308&gt;=2,2,M308-L308&lt;3,M308-L308)),"")</f>
        <v/>
      </c>
      <c r="O308" s="5">
        <f>SUM(Table19[[#This Row],[Base Wage per hour as of December 31st, 2024
 (before applying any grants/enhancements)]:[GOF (SWB) + Hourly Historical Funding (if applicable)]],Table19[[#This Row],[Wage Enhancement (WEG) Eligibility Rate per hour]])</f>
        <v>0</v>
      </c>
      <c r="P308" s="5" t="str" cm="1">
        <f t="array" ref="P308">IFERROR((_xlfn.IFS(C308="NON-RECE",0,C308="Director-Approved",0,F308-O308&lt;=0,0,F308-O308&lt;=0,0,F308-O308&gt;=3,3,F308-O308&lt;3,F308-O308)),"")</f>
        <v/>
      </c>
      <c r="Q308" s="4" cm="1">
        <f t="array" ref="Q308">_xlfn.IFS(O308=0,0,O308&gt;=0,O308+P308)</f>
        <v>0</v>
      </c>
      <c r="R308" s="5" t="str">
        <f t="shared" si="4"/>
        <v/>
      </c>
      <c r="S308" s="4" cm="1">
        <f t="array" ref="S308">_xlfn.IFS(Q308=0,0,Q308&gt;=0,Q308+R308)</f>
        <v>0</v>
      </c>
      <c r="T30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8" s="5">
        <f>MAX(Table19[[#This Row],[Staff Hourly Wage as of December 31st, 2024
 (inclusive of all grants/enhancements, do NOT include top-up)]],Table19[[#This Row],[Base Wage + PE + Historical + GOF + HA + WEG + Wage increase + Wage floor ]])</f>
        <v>0</v>
      </c>
      <c r="V308" s="4">
        <f>Table19[[#This Row],[Final 2025 Hourly Wage
(Higher of column H '[2024 wage'] and column S '[2025 wage'])]]*Table19[[#This Row],[Estimated program hours worked from Jan 1st to Dec 31st 2025]]</f>
        <v>0</v>
      </c>
      <c r="X308" s="35" t="str">
        <f>Table19[[#This Row],[Wage Enhancement (WEG) Eligibility Rate per hour]]</f>
        <v/>
      </c>
      <c r="Y308" s="42">
        <f>Table19[[#This Row],[Hourly Pay Equity (PE) (if applicable)]]+Table19[[#This Row],[GOF (SWB) + Hourly Historical Funding (if applicable)]]</f>
        <v>0</v>
      </c>
      <c r="Z308" s="36">
        <f>IFERROR(Table19[[#This Row],[2025 Wage Increase Rate]]+Table19[[#This Row],[2025 Wage Floor Rate]]+Table19[[#This Row],[Wage Stability]],0)</f>
        <v>0</v>
      </c>
    </row>
    <row r="309" spans="1:26" outlineLevel="1" x14ac:dyDescent="0.55000000000000004">
      <c r="A309" s="11"/>
      <c r="B309" s="12"/>
      <c r="C309" s="12"/>
      <c r="D309" s="11"/>
      <c r="E309" s="32" t="str">
        <f>IF(ISERROR(VLOOKUP(D309,'Data Input (ROP Use Only)'!$D$1:$E$4,2,FALSE)),"",(VLOOKUP(D309,'Data Input (ROP Use Only)'!$D$1:$E$4,2,FALSE)))</f>
        <v/>
      </c>
      <c r="F309" s="32" t="str">
        <f>IF(ISERROR(VLOOKUP(D309,'Data Input (ROP Use Only)'!$D$1:$F$4,3,FALSE)),"",(VLOOKUP(D309,'Data Input (ROP Use Only)'!$D$1:$F$4,3,FALSE)))</f>
        <v/>
      </c>
      <c r="G309" s="9"/>
      <c r="H309" s="9"/>
      <c r="I309" s="10"/>
      <c r="J309" s="10"/>
      <c r="K309" s="10"/>
      <c r="L309" s="13">
        <f>SUM(Table19[[#This Row],[Base Wage per hour as of December 31st, 2024
 (before applying any grants/enhancements)]:[GOF (SWB) + Hourly Historical Funding (if applicable)]])</f>
        <v>0</v>
      </c>
      <c r="M309" s="7" t="str">
        <f>IF(ISERROR(VLOOKUP(D309,'Data Input (ROP Use Only)'!$D$1:$G$4,4,FALSE)),"",(VLOOKUP(D309,'Data Input (ROP Use Only)'!$D$1:$G$4,4,FALSE)))</f>
        <v/>
      </c>
      <c r="N309" s="5" t="str" cm="1">
        <f t="array" ref="N309">IFERROR((_xlfn.IFS(M309-L309&lt;=0,0,M309-L309&lt;=0,0,M309-L309&gt;=2,2,M309-L309&lt;3,M309-L309)),"")</f>
        <v/>
      </c>
      <c r="O309" s="5">
        <f>SUM(Table19[[#This Row],[Base Wage per hour as of December 31st, 2024
 (before applying any grants/enhancements)]:[GOF (SWB) + Hourly Historical Funding (if applicable)]],Table19[[#This Row],[Wage Enhancement (WEG) Eligibility Rate per hour]])</f>
        <v>0</v>
      </c>
      <c r="P309" s="5" t="str" cm="1">
        <f t="array" ref="P309">IFERROR((_xlfn.IFS(C309="NON-RECE",0,C309="Director-Approved",0,F309-O309&lt;=0,0,F309-O309&lt;=0,0,F309-O309&gt;=3,3,F309-O309&lt;3,F309-O309)),"")</f>
        <v/>
      </c>
      <c r="Q309" s="4" cm="1">
        <f t="array" ref="Q309">_xlfn.IFS(O309=0,0,O309&gt;=0,O309+P309)</f>
        <v>0</v>
      </c>
      <c r="R309" s="5" t="str">
        <f t="shared" si="4"/>
        <v/>
      </c>
      <c r="S309" s="4" cm="1">
        <f t="array" ref="S309">_xlfn.IFS(Q309=0,0,Q309&gt;=0,Q309+R309)</f>
        <v>0</v>
      </c>
      <c r="T30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09" s="5">
        <f>MAX(Table19[[#This Row],[Staff Hourly Wage as of December 31st, 2024
 (inclusive of all grants/enhancements, do NOT include top-up)]],Table19[[#This Row],[Base Wage + PE + Historical + GOF + HA + WEG + Wage increase + Wage floor ]])</f>
        <v>0</v>
      </c>
      <c r="V309" s="4">
        <f>Table19[[#This Row],[Final 2025 Hourly Wage
(Higher of column H '[2024 wage'] and column S '[2025 wage'])]]*Table19[[#This Row],[Estimated program hours worked from Jan 1st to Dec 31st 2025]]</f>
        <v>0</v>
      </c>
      <c r="X309" s="35" t="str">
        <f>Table19[[#This Row],[Wage Enhancement (WEG) Eligibility Rate per hour]]</f>
        <v/>
      </c>
      <c r="Y309" s="42">
        <f>Table19[[#This Row],[Hourly Pay Equity (PE) (if applicable)]]+Table19[[#This Row],[GOF (SWB) + Hourly Historical Funding (if applicable)]]</f>
        <v>0</v>
      </c>
      <c r="Z309" s="36">
        <f>IFERROR(Table19[[#This Row],[2025 Wage Increase Rate]]+Table19[[#This Row],[2025 Wage Floor Rate]]+Table19[[#This Row],[Wage Stability]],0)</f>
        <v>0</v>
      </c>
    </row>
    <row r="310" spans="1:26" outlineLevel="1" x14ac:dyDescent="0.55000000000000004">
      <c r="A310" s="11"/>
      <c r="B310" s="12"/>
      <c r="C310" s="12"/>
      <c r="D310" s="11"/>
      <c r="E310" s="32" t="str">
        <f>IF(ISERROR(VLOOKUP(D310,'Data Input (ROP Use Only)'!$D$1:$E$4,2,FALSE)),"",(VLOOKUP(D310,'Data Input (ROP Use Only)'!$D$1:$E$4,2,FALSE)))</f>
        <v/>
      </c>
      <c r="F310" s="32" t="str">
        <f>IF(ISERROR(VLOOKUP(D310,'Data Input (ROP Use Only)'!$D$1:$F$4,3,FALSE)),"",(VLOOKUP(D310,'Data Input (ROP Use Only)'!$D$1:$F$4,3,FALSE)))</f>
        <v/>
      </c>
      <c r="G310" s="9"/>
      <c r="H310" s="9"/>
      <c r="I310" s="10"/>
      <c r="J310" s="10"/>
      <c r="K310" s="10"/>
      <c r="L310" s="13">
        <f>SUM(Table19[[#This Row],[Base Wage per hour as of December 31st, 2024
 (before applying any grants/enhancements)]:[GOF (SWB) + Hourly Historical Funding (if applicable)]])</f>
        <v>0</v>
      </c>
      <c r="M310" s="7" t="str">
        <f>IF(ISERROR(VLOOKUP(D310,'Data Input (ROP Use Only)'!$D$1:$G$4,4,FALSE)),"",(VLOOKUP(D310,'Data Input (ROP Use Only)'!$D$1:$G$4,4,FALSE)))</f>
        <v/>
      </c>
      <c r="N310" s="5" t="str" cm="1">
        <f t="array" ref="N310">IFERROR((_xlfn.IFS(M310-L310&lt;=0,0,M310-L310&lt;=0,0,M310-L310&gt;=2,2,M310-L310&lt;3,M310-L310)),"")</f>
        <v/>
      </c>
      <c r="O310" s="5">
        <f>SUM(Table19[[#This Row],[Base Wage per hour as of December 31st, 2024
 (before applying any grants/enhancements)]:[GOF (SWB) + Hourly Historical Funding (if applicable)]],Table19[[#This Row],[Wage Enhancement (WEG) Eligibility Rate per hour]])</f>
        <v>0</v>
      </c>
      <c r="P310" s="5" t="str" cm="1">
        <f t="array" ref="P310">IFERROR((_xlfn.IFS(C310="NON-RECE",0,C310="Director-Approved",0,F310-O310&lt;=0,0,F310-O310&lt;=0,0,F310-O310&gt;=3,3,F310-O310&lt;3,F310-O310)),"")</f>
        <v/>
      </c>
      <c r="Q310" s="4" cm="1">
        <f t="array" ref="Q310">_xlfn.IFS(O310=0,0,O310&gt;=0,O310+P310)</f>
        <v>0</v>
      </c>
      <c r="R310" s="5" t="str">
        <f t="shared" si="4"/>
        <v/>
      </c>
      <c r="S310" s="4" cm="1">
        <f t="array" ref="S310">_xlfn.IFS(Q310=0,0,Q310&gt;=0,Q310+R310)</f>
        <v>0</v>
      </c>
      <c r="T31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0" s="5">
        <f>MAX(Table19[[#This Row],[Staff Hourly Wage as of December 31st, 2024
 (inclusive of all grants/enhancements, do NOT include top-up)]],Table19[[#This Row],[Base Wage + PE + Historical + GOF + HA + WEG + Wage increase + Wage floor ]])</f>
        <v>0</v>
      </c>
      <c r="V310" s="4">
        <f>Table19[[#This Row],[Final 2025 Hourly Wage
(Higher of column H '[2024 wage'] and column S '[2025 wage'])]]*Table19[[#This Row],[Estimated program hours worked from Jan 1st to Dec 31st 2025]]</f>
        <v>0</v>
      </c>
      <c r="X310" s="35" t="str">
        <f>Table19[[#This Row],[Wage Enhancement (WEG) Eligibility Rate per hour]]</f>
        <v/>
      </c>
      <c r="Y310" s="42">
        <f>Table19[[#This Row],[Hourly Pay Equity (PE) (if applicable)]]+Table19[[#This Row],[GOF (SWB) + Hourly Historical Funding (if applicable)]]</f>
        <v>0</v>
      </c>
      <c r="Z310" s="36">
        <f>IFERROR(Table19[[#This Row],[2025 Wage Increase Rate]]+Table19[[#This Row],[2025 Wage Floor Rate]]+Table19[[#This Row],[Wage Stability]],0)</f>
        <v>0</v>
      </c>
    </row>
    <row r="311" spans="1:26" outlineLevel="1" x14ac:dyDescent="0.55000000000000004">
      <c r="A311" s="11"/>
      <c r="B311" s="12"/>
      <c r="C311" s="12"/>
      <c r="D311" s="11"/>
      <c r="E311" s="32" t="str">
        <f>IF(ISERROR(VLOOKUP(D311,'Data Input (ROP Use Only)'!$D$1:$E$4,2,FALSE)),"",(VLOOKUP(D311,'Data Input (ROP Use Only)'!$D$1:$E$4,2,FALSE)))</f>
        <v/>
      </c>
      <c r="F311" s="32" t="str">
        <f>IF(ISERROR(VLOOKUP(D311,'Data Input (ROP Use Only)'!$D$1:$F$4,3,FALSE)),"",(VLOOKUP(D311,'Data Input (ROP Use Only)'!$D$1:$F$4,3,FALSE)))</f>
        <v/>
      </c>
      <c r="G311" s="9"/>
      <c r="H311" s="9"/>
      <c r="I311" s="10"/>
      <c r="J311" s="10"/>
      <c r="K311" s="10"/>
      <c r="L311" s="13">
        <f>SUM(Table19[[#This Row],[Base Wage per hour as of December 31st, 2024
 (before applying any grants/enhancements)]:[GOF (SWB) + Hourly Historical Funding (if applicable)]])</f>
        <v>0</v>
      </c>
      <c r="M311" s="7" t="str">
        <f>IF(ISERROR(VLOOKUP(D311,'Data Input (ROP Use Only)'!$D$1:$G$4,4,FALSE)),"",(VLOOKUP(D311,'Data Input (ROP Use Only)'!$D$1:$G$4,4,FALSE)))</f>
        <v/>
      </c>
      <c r="N311" s="5" t="str" cm="1">
        <f t="array" ref="N311">IFERROR((_xlfn.IFS(M311-L311&lt;=0,0,M311-L311&lt;=0,0,M311-L311&gt;=2,2,M311-L311&lt;3,M311-L311)),"")</f>
        <v/>
      </c>
      <c r="O311" s="5">
        <f>SUM(Table19[[#This Row],[Base Wage per hour as of December 31st, 2024
 (before applying any grants/enhancements)]:[GOF (SWB) + Hourly Historical Funding (if applicable)]],Table19[[#This Row],[Wage Enhancement (WEG) Eligibility Rate per hour]])</f>
        <v>0</v>
      </c>
      <c r="P311" s="5" t="str" cm="1">
        <f t="array" ref="P311">IFERROR((_xlfn.IFS(C311="NON-RECE",0,C311="Director-Approved",0,F311-O311&lt;=0,0,F311-O311&lt;=0,0,F311-O311&gt;=3,3,F311-O311&lt;3,F311-O311)),"")</f>
        <v/>
      </c>
      <c r="Q311" s="4" cm="1">
        <f t="array" ref="Q311">_xlfn.IFS(O311=0,0,O311&gt;=0,O311+P311)</f>
        <v>0</v>
      </c>
      <c r="R311" s="5" t="str">
        <f t="shared" si="4"/>
        <v/>
      </c>
      <c r="S311" s="4" cm="1">
        <f t="array" ref="S311">_xlfn.IFS(Q311=0,0,Q311&gt;=0,Q311+R311)</f>
        <v>0</v>
      </c>
      <c r="T31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1" s="5">
        <f>MAX(Table19[[#This Row],[Staff Hourly Wage as of December 31st, 2024
 (inclusive of all grants/enhancements, do NOT include top-up)]],Table19[[#This Row],[Base Wage + PE + Historical + GOF + HA + WEG + Wage increase + Wage floor ]])</f>
        <v>0</v>
      </c>
      <c r="V311" s="4">
        <f>Table19[[#This Row],[Final 2025 Hourly Wage
(Higher of column H '[2024 wage'] and column S '[2025 wage'])]]*Table19[[#This Row],[Estimated program hours worked from Jan 1st to Dec 31st 2025]]</f>
        <v>0</v>
      </c>
      <c r="X311" s="35" t="str">
        <f>Table19[[#This Row],[Wage Enhancement (WEG) Eligibility Rate per hour]]</f>
        <v/>
      </c>
      <c r="Y311" s="42">
        <f>Table19[[#This Row],[Hourly Pay Equity (PE) (if applicable)]]+Table19[[#This Row],[GOF (SWB) + Hourly Historical Funding (if applicable)]]</f>
        <v>0</v>
      </c>
      <c r="Z311" s="36">
        <f>IFERROR(Table19[[#This Row],[2025 Wage Increase Rate]]+Table19[[#This Row],[2025 Wage Floor Rate]]+Table19[[#This Row],[Wage Stability]],0)</f>
        <v>0</v>
      </c>
    </row>
    <row r="312" spans="1:26" outlineLevel="1" x14ac:dyDescent="0.55000000000000004">
      <c r="A312" s="11"/>
      <c r="B312" s="12"/>
      <c r="C312" s="12"/>
      <c r="D312" s="11"/>
      <c r="E312" s="32" t="str">
        <f>IF(ISERROR(VLOOKUP(D312,'Data Input (ROP Use Only)'!$D$1:$E$4,2,FALSE)),"",(VLOOKUP(D312,'Data Input (ROP Use Only)'!$D$1:$E$4,2,FALSE)))</f>
        <v/>
      </c>
      <c r="F312" s="32" t="str">
        <f>IF(ISERROR(VLOOKUP(D312,'Data Input (ROP Use Only)'!$D$1:$F$4,3,FALSE)),"",(VLOOKUP(D312,'Data Input (ROP Use Only)'!$D$1:$F$4,3,FALSE)))</f>
        <v/>
      </c>
      <c r="G312" s="9"/>
      <c r="H312" s="9"/>
      <c r="I312" s="10"/>
      <c r="J312" s="10"/>
      <c r="K312" s="10"/>
      <c r="L312" s="13">
        <f>SUM(Table19[[#This Row],[Base Wage per hour as of December 31st, 2024
 (before applying any grants/enhancements)]:[GOF (SWB) + Hourly Historical Funding (if applicable)]])</f>
        <v>0</v>
      </c>
      <c r="M312" s="7" t="str">
        <f>IF(ISERROR(VLOOKUP(D312,'Data Input (ROP Use Only)'!$D$1:$G$4,4,FALSE)),"",(VLOOKUP(D312,'Data Input (ROP Use Only)'!$D$1:$G$4,4,FALSE)))</f>
        <v/>
      </c>
      <c r="N312" s="5" t="str" cm="1">
        <f t="array" ref="N312">IFERROR((_xlfn.IFS(M312-L312&lt;=0,0,M312-L312&lt;=0,0,M312-L312&gt;=2,2,M312-L312&lt;3,M312-L312)),"")</f>
        <v/>
      </c>
      <c r="O312" s="5">
        <f>SUM(Table19[[#This Row],[Base Wage per hour as of December 31st, 2024
 (before applying any grants/enhancements)]:[GOF (SWB) + Hourly Historical Funding (if applicable)]],Table19[[#This Row],[Wage Enhancement (WEG) Eligibility Rate per hour]])</f>
        <v>0</v>
      </c>
      <c r="P312" s="5" t="str" cm="1">
        <f t="array" ref="P312">IFERROR((_xlfn.IFS(C312="NON-RECE",0,C312="Director-Approved",0,F312-O312&lt;=0,0,F312-O312&lt;=0,0,F312-O312&gt;=3,3,F312-O312&lt;3,F312-O312)),"")</f>
        <v/>
      </c>
      <c r="Q312" s="4" cm="1">
        <f t="array" ref="Q312">_xlfn.IFS(O312=0,0,O312&gt;=0,O312+P312)</f>
        <v>0</v>
      </c>
      <c r="R312" s="5" t="str">
        <f t="shared" si="4"/>
        <v/>
      </c>
      <c r="S312" s="4" cm="1">
        <f t="array" ref="S312">_xlfn.IFS(Q312=0,0,Q312&gt;=0,Q312+R312)</f>
        <v>0</v>
      </c>
      <c r="T31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2" s="5">
        <f>MAX(Table19[[#This Row],[Staff Hourly Wage as of December 31st, 2024
 (inclusive of all grants/enhancements, do NOT include top-up)]],Table19[[#This Row],[Base Wage + PE + Historical + GOF + HA + WEG + Wage increase + Wage floor ]])</f>
        <v>0</v>
      </c>
      <c r="V312" s="4">
        <f>Table19[[#This Row],[Final 2025 Hourly Wage
(Higher of column H '[2024 wage'] and column S '[2025 wage'])]]*Table19[[#This Row],[Estimated program hours worked from Jan 1st to Dec 31st 2025]]</f>
        <v>0</v>
      </c>
      <c r="X312" s="35" t="str">
        <f>Table19[[#This Row],[Wage Enhancement (WEG) Eligibility Rate per hour]]</f>
        <v/>
      </c>
      <c r="Y312" s="42">
        <f>Table19[[#This Row],[Hourly Pay Equity (PE) (if applicable)]]+Table19[[#This Row],[GOF (SWB) + Hourly Historical Funding (if applicable)]]</f>
        <v>0</v>
      </c>
      <c r="Z312" s="36">
        <f>IFERROR(Table19[[#This Row],[2025 Wage Increase Rate]]+Table19[[#This Row],[2025 Wage Floor Rate]]+Table19[[#This Row],[Wage Stability]],0)</f>
        <v>0</v>
      </c>
    </row>
    <row r="313" spans="1:26" outlineLevel="1" x14ac:dyDescent="0.55000000000000004">
      <c r="A313" s="11"/>
      <c r="B313" s="12"/>
      <c r="C313" s="12"/>
      <c r="D313" s="11"/>
      <c r="E313" s="32" t="str">
        <f>IF(ISERROR(VLOOKUP(D313,'Data Input (ROP Use Only)'!$D$1:$E$4,2,FALSE)),"",(VLOOKUP(D313,'Data Input (ROP Use Only)'!$D$1:$E$4,2,FALSE)))</f>
        <v/>
      </c>
      <c r="F313" s="32" t="str">
        <f>IF(ISERROR(VLOOKUP(D313,'Data Input (ROP Use Only)'!$D$1:$F$4,3,FALSE)),"",(VLOOKUP(D313,'Data Input (ROP Use Only)'!$D$1:$F$4,3,FALSE)))</f>
        <v/>
      </c>
      <c r="G313" s="9"/>
      <c r="H313" s="9"/>
      <c r="I313" s="10"/>
      <c r="J313" s="10"/>
      <c r="K313" s="10"/>
      <c r="L313" s="13">
        <f>SUM(Table19[[#This Row],[Base Wage per hour as of December 31st, 2024
 (before applying any grants/enhancements)]:[GOF (SWB) + Hourly Historical Funding (if applicable)]])</f>
        <v>0</v>
      </c>
      <c r="M313" s="7" t="str">
        <f>IF(ISERROR(VLOOKUP(D313,'Data Input (ROP Use Only)'!$D$1:$G$4,4,FALSE)),"",(VLOOKUP(D313,'Data Input (ROP Use Only)'!$D$1:$G$4,4,FALSE)))</f>
        <v/>
      </c>
      <c r="N313" s="5" t="str" cm="1">
        <f t="array" ref="N313">IFERROR((_xlfn.IFS(M313-L313&lt;=0,0,M313-L313&lt;=0,0,M313-L313&gt;=2,2,M313-L313&lt;3,M313-L313)),"")</f>
        <v/>
      </c>
      <c r="O313" s="5">
        <f>SUM(Table19[[#This Row],[Base Wage per hour as of December 31st, 2024
 (before applying any grants/enhancements)]:[GOF (SWB) + Hourly Historical Funding (if applicable)]],Table19[[#This Row],[Wage Enhancement (WEG) Eligibility Rate per hour]])</f>
        <v>0</v>
      </c>
      <c r="P313" s="5" t="str" cm="1">
        <f t="array" ref="P313">IFERROR((_xlfn.IFS(C313="NON-RECE",0,C313="Director-Approved",0,F313-O313&lt;=0,0,F313-O313&lt;=0,0,F313-O313&gt;=3,3,F313-O313&lt;3,F313-O313)),"")</f>
        <v/>
      </c>
      <c r="Q313" s="4" cm="1">
        <f t="array" ref="Q313">_xlfn.IFS(O313=0,0,O313&gt;=0,O313+P313)</f>
        <v>0</v>
      </c>
      <c r="R313" s="5" t="str">
        <f t="shared" si="4"/>
        <v/>
      </c>
      <c r="S313" s="4" cm="1">
        <f t="array" ref="S313">_xlfn.IFS(Q313=0,0,Q313&gt;=0,Q313+R313)</f>
        <v>0</v>
      </c>
      <c r="T31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3" s="5">
        <f>MAX(Table19[[#This Row],[Staff Hourly Wage as of December 31st, 2024
 (inclusive of all grants/enhancements, do NOT include top-up)]],Table19[[#This Row],[Base Wage + PE + Historical + GOF + HA + WEG + Wage increase + Wage floor ]])</f>
        <v>0</v>
      </c>
      <c r="V313" s="4">
        <f>Table19[[#This Row],[Final 2025 Hourly Wage
(Higher of column H '[2024 wage'] and column S '[2025 wage'])]]*Table19[[#This Row],[Estimated program hours worked from Jan 1st to Dec 31st 2025]]</f>
        <v>0</v>
      </c>
      <c r="X313" s="35" t="str">
        <f>Table19[[#This Row],[Wage Enhancement (WEG) Eligibility Rate per hour]]</f>
        <v/>
      </c>
      <c r="Y313" s="42">
        <f>Table19[[#This Row],[Hourly Pay Equity (PE) (if applicable)]]+Table19[[#This Row],[GOF (SWB) + Hourly Historical Funding (if applicable)]]</f>
        <v>0</v>
      </c>
      <c r="Z313" s="36">
        <f>IFERROR(Table19[[#This Row],[2025 Wage Increase Rate]]+Table19[[#This Row],[2025 Wage Floor Rate]]+Table19[[#This Row],[Wage Stability]],0)</f>
        <v>0</v>
      </c>
    </row>
    <row r="314" spans="1:26" outlineLevel="1" x14ac:dyDescent="0.55000000000000004">
      <c r="A314" s="11"/>
      <c r="B314" s="12"/>
      <c r="C314" s="12"/>
      <c r="D314" s="11"/>
      <c r="E314" s="32" t="str">
        <f>IF(ISERROR(VLOOKUP(D314,'Data Input (ROP Use Only)'!$D$1:$E$4,2,FALSE)),"",(VLOOKUP(D314,'Data Input (ROP Use Only)'!$D$1:$E$4,2,FALSE)))</f>
        <v/>
      </c>
      <c r="F314" s="32" t="str">
        <f>IF(ISERROR(VLOOKUP(D314,'Data Input (ROP Use Only)'!$D$1:$F$4,3,FALSE)),"",(VLOOKUP(D314,'Data Input (ROP Use Only)'!$D$1:$F$4,3,FALSE)))</f>
        <v/>
      </c>
      <c r="G314" s="9"/>
      <c r="H314" s="9"/>
      <c r="I314" s="10"/>
      <c r="J314" s="10"/>
      <c r="K314" s="10"/>
      <c r="L314" s="13">
        <f>SUM(Table19[[#This Row],[Base Wage per hour as of December 31st, 2024
 (before applying any grants/enhancements)]:[GOF (SWB) + Hourly Historical Funding (if applicable)]])</f>
        <v>0</v>
      </c>
      <c r="M314" s="7" t="str">
        <f>IF(ISERROR(VLOOKUP(D314,'Data Input (ROP Use Only)'!$D$1:$G$4,4,FALSE)),"",(VLOOKUP(D314,'Data Input (ROP Use Only)'!$D$1:$G$4,4,FALSE)))</f>
        <v/>
      </c>
      <c r="N314" s="5" t="str" cm="1">
        <f t="array" ref="N314">IFERROR((_xlfn.IFS(M314-L314&lt;=0,0,M314-L314&lt;=0,0,M314-L314&gt;=2,2,M314-L314&lt;3,M314-L314)),"")</f>
        <v/>
      </c>
      <c r="O314" s="5">
        <f>SUM(Table19[[#This Row],[Base Wage per hour as of December 31st, 2024
 (before applying any grants/enhancements)]:[GOF (SWB) + Hourly Historical Funding (if applicable)]],Table19[[#This Row],[Wage Enhancement (WEG) Eligibility Rate per hour]])</f>
        <v>0</v>
      </c>
      <c r="P314" s="5" t="str" cm="1">
        <f t="array" ref="P314">IFERROR((_xlfn.IFS(C314="NON-RECE",0,C314="Director-Approved",0,F314-O314&lt;=0,0,F314-O314&lt;=0,0,F314-O314&gt;=3,3,F314-O314&lt;3,F314-O314)),"")</f>
        <v/>
      </c>
      <c r="Q314" s="4" cm="1">
        <f t="array" ref="Q314">_xlfn.IFS(O314=0,0,O314&gt;=0,O314+P314)</f>
        <v>0</v>
      </c>
      <c r="R314" s="5" t="str">
        <f t="shared" si="4"/>
        <v/>
      </c>
      <c r="S314" s="4" cm="1">
        <f t="array" ref="S314">_xlfn.IFS(Q314=0,0,Q314&gt;=0,Q314+R314)</f>
        <v>0</v>
      </c>
      <c r="T31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4" s="5">
        <f>MAX(Table19[[#This Row],[Staff Hourly Wage as of December 31st, 2024
 (inclusive of all grants/enhancements, do NOT include top-up)]],Table19[[#This Row],[Base Wage + PE + Historical + GOF + HA + WEG + Wage increase + Wage floor ]])</f>
        <v>0</v>
      </c>
      <c r="V314" s="4">
        <f>Table19[[#This Row],[Final 2025 Hourly Wage
(Higher of column H '[2024 wage'] and column S '[2025 wage'])]]*Table19[[#This Row],[Estimated program hours worked from Jan 1st to Dec 31st 2025]]</f>
        <v>0</v>
      </c>
      <c r="X314" s="35" t="str">
        <f>Table19[[#This Row],[Wage Enhancement (WEG) Eligibility Rate per hour]]</f>
        <v/>
      </c>
      <c r="Y314" s="42">
        <f>Table19[[#This Row],[Hourly Pay Equity (PE) (if applicable)]]+Table19[[#This Row],[GOF (SWB) + Hourly Historical Funding (if applicable)]]</f>
        <v>0</v>
      </c>
      <c r="Z314" s="36">
        <f>IFERROR(Table19[[#This Row],[2025 Wage Increase Rate]]+Table19[[#This Row],[2025 Wage Floor Rate]]+Table19[[#This Row],[Wage Stability]],0)</f>
        <v>0</v>
      </c>
    </row>
    <row r="315" spans="1:26" outlineLevel="1" x14ac:dyDescent="0.55000000000000004">
      <c r="A315" s="11"/>
      <c r="B315" s="12"/>
      <c r="C315" s="12"/>
      <c r="D315" s="11"/>
      <c r="E315" s="32" t="str">
        <f>IF(ISERROR(VLOOKUP(D315,'Data Input (ROP Use Only)'!$D$1:$E$4,2,FALSE)),"",(VLOOKUP(D315,'Data Input (ROP Use Only)'!$D$1:$E$4,2,FALSE)))</f>
        <v/>
      </c>
      <c r="F315" s="32" t="str">
        <f>IF(ISERROR(VLOOKUP(D315,'Data Input (ROP Use Only)'!$D$1:$F$4,3,FALSE)),"",(VLOOKUP(D315,'Data Input (ROP Use Only)'!$D$1:$F$4,3,FALSE)))</f>
        <v/>
      </c>
      <c r="G315" s="9"/>
      <c r="H315" s="9"/>
      <c r="I315" s="10"/>
      <c r="J315" s="10"/>
      <c r="K315" s="10"/>
      <c r="L315" s="13">
        <f>SUM(Table19[[#This Row],[Base Wage per hour as of December 31st, 2024
 (before applying any grants/enhancements)]:[GOF (SWB) + Hourly Historical Funding (if applicable)]])</f>
        <v>0</v>
      </c>
      <c r="M315" s="7" t="str">
        <f>IF(ISERROR(VLOOKUP(D315,'Data Input (ROP Use Only)'!$D$1:$G$4,4,FALSE)),"",(VLOOKUP(D315,'Data Input (ROP Use Only)'!$D$1:$G$4,4,FALSE)))</f>
        <v/>
      </c>
      <c r="N315" s="5" t="str" cm="1">
        <f t="array" ref="N315">IFERROR((_xlfn.IFS(M315-L315&lt;=0,0,M315-L315&lt;=0,0,M315-L315&gt;=2,2,M315-L315&lt;3,M315-L315)),"")</f>
        <v/>
      </c>
      <c r="O315" s="5">
        <f>SUM(Table19[[#This Row],[Base Wage per hour as of December 31st, 2024
 (before applying any grants/enhancements)]:[GOF (SWB) + Hourly Historical Funding (if applicable)]],Table19[[#This Row],[Wage Enhancement (WEG) Eligibility Rate per hour]])</f>
        <v>0</v>
      </c>
      <c r="P315" s="5" t="str" cm="1">
        <f t="array" ref="P315">IFERROR((_xlfn.IFS(C315="NON-RECE",0,C315="Director-Approved",0,F315-O315&lt;=0,0,F315-O315&lt;=0,0,F315-O315&gt;=3,3,F315-O315&lt;3,F315-O315)),"")</f>
        <v/>
      </c>
      <c r="Q315" s="4" cm="1">
        <f t="array" ref="Q315">_xlfn.IFS(O315=0,0,O315&gt;=0,O315+P315)</f>
        <v>0</v>
      </c>
      <c r="R315" s="5" t="str">
        <f t="shared" si="4"/>
        <v/>
      </c>
      <c r="S315" s="4" cm="1">
        <f t="array" ref="S315">_xlfn.IFS(Q315=0,0,Q315&gt;=0,Q315+R315)</f>
        <v>0</v>
      </c>
      <c r="T31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5" s="5">
        <f>MAX(Table19[[#This Row],[Staff Hourly Wage as of December 31st, 2024
 (inclusive of all grants/enhancements, do NOT include top-up)]],Table19[[#This Row],[Base Wage + PE + Historical + GOF + HA + WEG + Wage increase + Wage floor ]])</f>
        <v>0</v>
      </c>
      <c r="V315" s="4">
        <f>Table19[[#This Row],[Final 2025 Hourly Wage
(Higher of column H '[2024 wage'] and column S '[2025 wage'])]]*Table19[[#This Row],[Estimated program hours worked from Jan 1st to Dec 31st 2025]]</f>
        <v>0</v>
      </c>
      <c r="X315" s="35" t="str">
        <f>Table19[[#This Row],[Wage Enhancement (WEG) Eligibility Rate per hour]]</f>
        <v/>
      </c>
      <c r="Y315" s="42">
        <f>Table19[[#This Row],[Hourly Pay Equity (PE) (if applicable)]]+Table19[[#This Row],[GOF (SWB) + Hourly Historical Funding (if applicable)]]</f>
        <v>0</v>
      </c>
      <c r="Z315" s="36">
        <f>IFERROR(Table19[[#This Row],[2025 Wage Increase Rate]]+Table19[[#This Row],[2025 Wage Floor Rate]]+Table19[[#This Row],[Wage Stability]],0)</f>
        <v>0</v>
      </c>
    </row>
    <row r="316" spans="1:26" outlineLevel="1" x14ac:dyDescent="0.55000000000000004">
      <c r="A316" s="11"/>
      <c r="B316" s="12"/>
      <c r="C316" s="12"/>
      <c r="D316" s="11"/>
      <c r="E316" s="32" t="str">
        <f>IF(ISERROR(VLOOKUP(D316,'Data Input (ROP Use Only)'!$D$1:$E$4,2,FALSE)),"",(VLOOKUP(D316,'Data Input (ROP Use Only)'!$D$1:$E$4,2,FALSE)))</f>
        <v/>
      </c>
      <c r="F316" s="32" t="str">
        <f>IF(ISERROR(VLOOKUP(D316,'Data Input (ROP Use Only)'!$D$1:$F$4,3,FALSE)),"",(VLOOKUP(D316,'Data Input (ROP Use Only)'!$D$1:$F$4,3,FALSE)))</f>
        <v/>
      </c>
      <c r="G316" s="9"/>
      <c r="H316" s="9"/>
      <c r="I316" s="10"/>
      <c r="J316" s="10"/>
      <c r="K316" s="10"/>
      <c r="L316" s="13">
        <f>SUM(Table19[[#This Row],[Base Wage per hour as of December 31st, 2024
 (before applying any grants/enhancements)]:[GOF (SWB) + Hourly Historical Funding (if applicable)]])</f>
        <v>0</v>
      </c>
      <c r="M316" s="7" t="str">
        <f>IF(ISERROR(VLOOKUP(D316,'Data Input (ROP Use Only)'!$D$1:$G$4,4,FALSE)),"",(VLOOKUP(D316,'Data Input (ROP Use Only)'!$D$1:$G$4,4,FALSE)))</f>
        <v/>
      </c>
      <c r="N316" s="5" t="str" cm="1">
        <f t="array" ref="N316">IFERROR((_xlfn.IFS(M316-L316&lt;=0,0,M316-L316&lt;=0,0,M316-L316&gt;=2,2,M316-L316&lt;3,M316-L316)),"")</f>
        <v/>
      </c>
      <c r="O316" s="5">
        <f>SUM(Table19[[#This Row],[Base Wage per hour as of December 31st, 2024
 (before applying any grants/enhancements)]:[GOF (SWB) + Hourly Historical Funding (if applicable)]],Table19[[#This Row],[Wage Enhancement (WEG) Eligibility Rate per hour]])</f>
        <v>0</v>
      </c>
      <c r="P316" s="5" t="str" cm="1">
        <f t="array" ref="P316">IFERROR((_xlfn.IFS(C316="NON-RECE",0,C316="Director-Approved",0,F316-O316&lt;=0,0,F316-O316&lt;=0,0,F316-O316&gt;=3,3,F316-O316&lt;3,F316-O316)),"")</f>
        <v/>
      </c>
      <c r="Q316" s="4" cm="1">
        <f t="array" ref="Q316">_xlfn.IFS(O316=0,0,O316&gt;=0,O316+P316)</f>
        <v>0</v>
      </c>
      <c r="R316" s="5" t="str">
        <f t="shared" si="4"/>
        <v/>
      </c>
      <c r="S316" s="4" cm="1">
        <f t="array" ref="S316">_xlfn.IFS(Q316=0,0,Q316&gt;=0,Q316+R316)</f>
        <v>0</v>
      </c>
      <c r="T31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6" s="5">
        <f>MAX(Table19[[#This Row],[Staff Hourly Wage as of December 31st, 2024
 (inclusive of all grants/enhancements, do NOT include top-up)]],Table19[[#This Row],[Base Wage + PE + Historical + GOF + HA + WEG + Wage increase + Wage floor ]])</f>
        <v>0</v>
      </c>
      <c r="V316" s="4">
        <f>Table19[[#This Row],[Final 2025 Hourly Wage
(Higher of column H '[2024 wage'] and column S '[2025 wage'])]]*Table19[[#This Row],[Estimated program hours worked from Jan 1st to Dec 31st 2025]]</f>
        <v>0</v>
      </c>
      <c r="X316" s="35" t="str">
        <f>Table19[[#This Row],[Wage Enhancement (WEG) Eligibility Rate per hour]]</f>
        <v/>
      </c>
      <c r="Y316" s="42">
        <f>Table19[[#This Row],[Hourly Pay Equity (PE) (if applicable)]]+Table19[[#This Row],[GOF (SWB) + Hourly Historical Funding (if applicable)]]</f>
        <v>0</v>
      </c>
      <c r="Z316" s="36">
        <f>IFERROR(Table19[[#This Row],[2025 Wage Increase Rate]]+Table19[[#This Row],[2025 Wage Floor Rate]]+Table19[[#This Row],[Wage Stability]],0)</f>
        <v>0</v>
      </c>
    </row>
    <row r="317" spans="1:26" outlineLevel="1" x14ac:dyDescent="0.55000000000000004">
      <c r="A317" s="11"/>
      <c r="B317" s="12"/>
      <c r="C317" s="12"/>
      <c r="D317" s="11"/>
      <c r="E317" s="32" t="str">
        <f>IF(ISERROR(VLOOKUP(D317,'Data Input (ROP Use Only)'!$D$1:$E$4,2,FALSE)),"",(VLOOKUP(D317,'Data Input (ROP Use Only)'!$D$1:$E$4,2,FALSE)))</f>
        <v/>
      </c>
      <c r="F317" s="32" t="str">
        <f>IF(ISERROR(VLOOKUP(D317,'Data Input (ROP Use Only)'!$D$1:$F$4,3,FALSE)),"",(VLOOKUP(D317,'Data Input (ROP Use Only)'!$D$1:$F$4,3,FALSE)))</f>
        <v/>
      </c>
      <c r="G317" s="9"/>
      <c r="H317" s="9"/>
      <c r="I317" s="10"/>
      <c r="J317" s="10"/>
      <c r="K317" s="10"/>
      <c r="L317" s="13">
        <f>SUM(Table19[[#This Row],[Base Wage per hour as of December 31st, 2024
 (before applying any grants/enhancements)]:[GOF (SWB) + Hourly Historical Funding (if applicable)]])</f>
        <v>0</v>
      </c>
      <c r="M317" s="7" t="str">
        <f>IF(ISERROR(VLOOKUP(D317,'Data Input (ROP Use Only)'!$D$1:$G$4,4,FALSE)),"",(VLOOKUP(D317,'Data Input (ROP Use Only)'!$D$1:$G$4,4,FALSE)))</f>
        <v/>
      </c>
      <c r="N317" s="5" t="str" cm="1">
        <f t="array" ref="N317">IFERROR((_xlfn.IFS(M317-L317&lt;=0,0,M317-L317&lt;=0,0,M317-L317&gt;=2,2,M317-L317&lt;3,M317-L317)),"")</f>
        <v/>
      </c>
      <c r="O317" s="5">
        <f>SUM(Table19[[#This Row],[Base Wage per hour as of December 31st, 2024
 (before applying any grants/enhancements)]:[GOF (SWB) + Hourly Historical Funding (if applicable)]],Table19[[#This Row],[Wage Enhancement (WEG) Eligibility Rate per hour]])</f>
        <v>0</v>
      </c>
      <c r="P317" s="5" t="str" cm="1">
        <f t="array" ref="P317">IFERROR((_xlfn.IFS(C317="NON-RECE",0,C317="Director-Approved",0,F317-O317&lt;=0,0,F317-O317&lt;=0,0,F317-O317&gt;=3,3,F317-O317&lt;3,F317-O317)),"")</f>
        <v/>
      </c>
      <c r="Q317" s="4" cm="1">
        <f t="array" ref="Q317">_xlfn.IFS(O317=0,0,O317&gt;=0,O317+P317)</f>
        <v>0</v>
      </c>
      <c r="R317" s="5" t="str">
        <f t="shared" si="4"/>
        <v/>
      </c>
      <c r="S317" s="4" cm="1">
        <f t="array" ref="S317">_xlfn.IFS(Q317=0,0,Q317&gt;=0,Q317+R317)</f>
        <v>0</v>
      </c>
      <c r="T31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7" s="5">
        <f>MAX(Table19[[#This Row],[Staff Hourly Wage as of December 31st, 2024
 (inclusive of all grants/enhancements, do NOT include top-up)]],Table19[[#This Row],[Base Wage + PE + Historical + GOF + HA + WEG + Wage increase + Wage floor ]])</f>
        <v>0</v>
      </c>
      <c r="V317" s="4">
        <f>Table19[[#This Row],[Final 2025 Hourly Wage
(Higher of column H '[2024 wage'] and column S '[2025 wage'])]]*Table19[[#This Row],[Estimated program hours worked from Jan 1st to Dec 31st 2025]]</f>
        <v>0</v>
      </c>
      <c r="X317" s="35" t="str">
        <f>Table19[[#This Row],[Wage Enhancement (WEG) Eligibility Rate per hour]]</f>
        <v/>
      </c>
      <c r="Y317" s="42">
        <f>Table19[[#This Row],[Hourly Pay Equity (PE) (if applicable)]]+Table19[[#This Row],[GOF (SWB) + Hourly Historical Funding (if applicable)]]</f>
        <v>0</v>
      </c>
      <c r="Z317" s="36">
        <f>IFERROR(Table19[[#This Row],[2025 Wage Increase Rate]]+Table19[[#This Row],[2025 Wage Floor Rate]]+Table19[[#This Row],[Wage Stability]],0)</f>
        <v>0</v>
      </c>
    </row>
    <row r="318" spans="1:26" outlineLevel="1" x14ac:dyDescent="0.55000000000000004">
      <c r="A318" s="11"/>
      <c r="B318" s="12"/>
      <c r="C318" s="12"/>
      <c r="D318" s="11"/>
      <c r="E318" s="32" t="str">
        <f>IF(ISERROR(VLOOKUP(D318,'Data Input (ROP Use Only)'!$D$1:$E$4,2,FALSE)),"",(VLOOKUP(D318,'Data Input (ROP Use Only)'!$D$1:$E$4,2,FALSE)))</f>
        <v/>
      </c>
      <c r="F318" s="32" t="str">
        <f>IF(ISERROR(VLOOKUP(D318,'Data Input (ROP Use Only)'!$D$1:$F$4,3,FALSE)),"",(VLOOKUP(D318,'Data Input (ROP Use Only)'!$D$1:$F$4,3,FALSE)))</f>
        <v/>
      </c>
      <c r="G318" s="9"/>
      <c r="H318" s="9"/>
      <c r="I318" s="10"/>
      <c r="J318" s="10"/>
      <c r="K318" s="10"/>
      <c r="L318" s="13">
        <f>SUM(Table19[[#This Row],[Base Wage per hour as of December 31st, 2024
 (before applying any grants/enhancements)]:[GOF (SWB) + Hourly Historical Funding (if applicable)]])</f>
        <v>0</v>
      </c>
      <c r="M318" s="7" t="str">
        <f>IF(ISERROR(VLOOKUP(D318,'Data Input (ROP Use Only)'!$D$1:$G$4,4,FALSE)),"",(VLOOKUP(D318,'Data Input (ROP Use Only)'!$D$1:$G$4,4,FALSE)))</f>
        <v/>
      </c>
      <c r="N318" s="5" t="str" cm="1">
        <f t="array" ref="N318">IFERROR((_xlfn.IFS(M318-L318&lt;=0,0,M318-L318&lt;=0,0,M318-L318&gt;=2,2,M318-L318&lt;3,M318-L318)),"")</f>
        <v/>
      </c>
      <c r="O318" s="5">
        <f>SUM(Table19[[#This Row],[Base Wage per hour as of December 31st, 2024
 (before applying any grants/enhancements)]:[GOF (SWB) + Hourly Historical Funding (if applicable)]],Table19[[#This Row],[Wage Enhancement (WEG) Eligibility Rate per hour]])</f>
        <v>0</v>
      </c>
      <c r="P318" s="5" t="str" cm="1">
        <f t="array" ref="P318">IFERROR((_xlfn.IFS(C318="NON-RECE",0,C318="Director-Approved",0,F318-O318&lt;=0,0,F318-O318&lt;=0,0,F318-O318&gt;=3,3,F318-O318&lt;3,F318-O318)),"")</f>
        <v/>
      </c>
      <c r="Q318" s="4" cm="1">
        <f t="array" ref="Q318">_xlfn.IFS(O318=0,0,O318&gt;=0,O318+P318)</f>
        <v>0</v>
      </c>
      <c r="R318" s="5" t="str">
        <f t="shared" si="4"/>
        <v/>
      </c>
      <c r="S318" s="4" cm="1">
        <f t="array" ref="S318">_xlfn.IFS(Q318=0,0,Q318&gt;=0,Q318+R318)</f>
        <v>0</v>
      </c>
      <c r="T31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8" s="5">
        <f>MAX(Table19[[#This Row],[Staff Hourly Wage as of December 31st, 2024
 (inclusive of all grants/enhancements, do NOT include top-up)]],Table19[[#This Row],[Base Wage + PE + Historical + GOF + HA + WEG + Wage increase + Wage floor ]])</f>
        <v>0</v>
      </c>
      <c r="V318" s="4">
        <f>Table19[[#This Row],[Final 2025 Hourly Wage
(Higher of column H '[2024 wage'] and column S '[2025 wage'])]]*Table19[[#This Row],[Estimated program hours worked from Jan 1st to Dec 31st 2025]]</f>
        <v>0</v>
      </c>
      <c r="X318" s="35" t="str">
        <f>Table19[[#This Row],[Wage Enhancement (WEG) Eligibility Rate per hour]]</f>
        <v/>
      </c>
      <c r="Y318" s="42">
        <f>Table19[[#This Row],[Hourly Pay Equity (PE) (if applicable)]]+Table19[[#This Row],[GOF (SWB) + Hourly Historical Funding (if applicable)]]</f>
        <v>0</v>
      </c>
      <c r="Z318" s="36">
        <f>IFERROR(Table19[[#This Row],[2025 Wage Increase Rate]]+Table19[[#This Row],[2025 Wage Floor Rate]]+Table19[[#This Row],[Wage Stability]],0)</f>
        <v>0</v>
      </c>
    </row>
    <row r="319" spans="1:26" outlineLevel="1" x14ac:dyDescent="0.55000000000000004">
      <c r="A319" s="11"/>
      <c r="B319" s="12"/>
      <c r="C319" s="12"/>
      <c r="D319" s="11"/>
      <c r="E319" s="32" t="str">
        <f>IF(ISERROR(VLOOKUP(D319,'Data Input (ROP Use Only)'!$D$1:$E$4,2,FALSE)),"",(VLOOKUP(D319,'Data Input (ROP Use Only)'!$D$1:$E$4,2,FALSE)))</f>
        <v/>
      </c>
      <c r="F319" s="32" t="str">
        <f>IF(ISERROR(VLOOKUP(D319,'Data Input (ROP Use Only)'!$D$1:$F$4,3,FALSE)),"",(VLOOKUP(D319,'Data Input (ROP Use Only)'!$D$1:$F$4,3,FALSE)))</f>
        <v/>
      </c>
      <c r="G319" s="9"/>
      <c r="H319" s="9"/>
      <c r="I319" s="10"/>
      <c r="J319" s="10"/>
      <c r="K319" s="10"/>
      <c r="L319" s="13">
        <f>SUM(Table19[[#This Row],[Base Wage per hour as of December 31st, 2024
 (before applying any grants/enhancements)]:[GOF (SWB) + Hourly Historical Funding (if applicable)]])</f>
        <v>0</v>
      </c>
      <c r="M319" s="7" t="str">
        <f>IF(ISERROR(VLOOKUP(D319,'Data Input (ROP Use Only)'!$D$1:$G$4,4,FALSE)),"",(VLOOKUP(D319,'Data Input (ROP Use Only)'!$D$1:$G$4,4,FALSE)))</f>
        <v/>
      </c>
      <c r="N319" s="5" t="str" cm="1">
        <f t="array" ref="N319">IFERROR((_xlfn.IFS(M319-L319&lt;=0,0,M319-L319&lt;=0,0,M319-L319&gt;=2,2,M319-L319&lt;3,M319-L319)),"")</f>
        <v/>
      </c>
      <c r="O319" s="5">
        <f>SUM(Table19[[#This Row],[Base Wage per hour as of December 31st, 2024
 (before applying any grants/enhancements)]:[GOF (SWB) + Hourly Historical Funding (if applicable)]],Table19[[#This Row],[Wage Enhancement (WEG) Eligibility Rate per hour]])</f>
        <v>0</v>
      </c>
      <c r="P319" s="5" t="str" cm="1">
        <f t="array" ref="P319">IFERROR((_xlfn.IFS(C319="NON-RECE",0,C319="Director-Approved",0,F319-O319&lt;=0,0,F319-O319&lt;=0,0,F319-O319&gt;=3,3,F319-O319&lt;3,F319-O319)),"")</f>
        <v/>
      </c>
      <c r="Q319" s="4" cm="1">
        <f t="array" ref="Q319">_xlfn.IFS(O319=0,0,O319&gt;=0,O319+P319)</f>
        <v>0</v>
      </c>
      <c r="R319" s="5" t="str">
        <f t="shared" si="4"/>
        <v/>
      </c>
      <c r="S319" s="4" cm="1">
        <f t="array" ref="S319">_xlfn.IFS(Q319=0,0,Q319&gt;=0,Q319+R319)</f>
        <v>0</v>
      </c>
      <c r="T31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19" s="5">
        <f>MAX(Table19[[#This Row],[Staff Hourly Wage as of December 31st, 2024
 (inclusive of all grants/enhancements, do NOT include top-up)]],Table19[[#This Row],[Base Wage + PE + Historical + GOF + HA + WEG + Wage increase + Wage floor ]])</f>
        <v>0</v>
      </c>
      <c r="V319" s="4">
        <f>Table19[[#This Row],[Final 2025 Hourly Wage
(Higher of column H '[2024 wage'] and column S '[2025 wage'])]]*Table19[[#This Row],[Estimated program hours worked from Jan 1st to Dec 31st 2025]]</f>
        <v>0</v>
      </c>
      <c r="X319" s="35" t="str">
        <f>Table19[[#This Row],[Wage Enhancement (WEG) Eligibility Rate per hour]]</f>
        <v/>
      </c>
      <c r="Y319" s="42">
        <f>Table19[[#This Row],[Hourly Pay Equity (PE) (if applicable)]]+Table19[[#This Row],[GOF (SWB) + Hourly Historical Funding (if applicable)]]</f>
        <v>0</v>
      </c>
      <c r="Z319" s="36">
        <f>IFERROR(Table19[[#This Row],[2025 Wage Increase Rate]]+Table19[[#This Row],[2025 Wage Floor Rate]]+Table19[[#This Row],[Wage Stability]],0)</f>
        <v>0</v>
      </c>
    </row>
    <row r="320" spans="1:26" outlineLevel="1" x14ac:dyDescent="0.55000000000000004">
      <c r="A320" s="11"/>
      <c r="B320" s="12"/>
      <c r="C320" s="12"/>
      <c r="D320" s="11"/>
      <c r="E320" s="32" t="str">
        <f>IF(ISERROR(VLOOKUP(D320,'Data Input (ROP Use Only)'!$D$1:$E$4,2,FALSE)),"",(VLOOKUP(D320,'Data Input (ROP Use Only)'!$D$1:$E$4,2,FALSE)))</f>
        <v/>
      </c>
      <c r="F320" s="32" t="str">
        <f>IF(ISERROR(VLOOKUP(D320,'Data Input (ROP Use Only)'!$D$1:$F$4,3,FALSE)),"",(VLOOKUP(D320,'Data Input (ROP Use Only)'!$D$1:$F$4,3,FALSE)))</f>
        <v/>
      </c>
      <c r="G320" s="9"/>
      <c r="H320" s="9"/>
      <c r="I320" s="10"/>
      <c r="J320" s="10"/>
      <c r="K320" s="10"/>
      <c r="L320" s="13">
        <f>SUM(Table19[[#This Row],[Base Wage per hour as of December 31st, 2024
 (before applying any grants/enhancements)]:[GOF (SWB) + Hourly Historical Funding (if applicable)]])</f>
        <v>0</v>
      </c>
      <c r="M320" s="7" t="str">
        <f>IF(ISERROR(VLOOKUP(D320,'Data Input (ROP Use Only)'!$D$1:$G$4,4,FALSE)),"",(VLOOKUP(D320,'Data Input (ROP Use Only)'!$D$1:$G$4,4,FALSE)))</f>
        <v/>
      </c>
      <c r="N320" s="5" t="str" cm="1">
        <f t="array" ref="N320">IFERROR((_xlfn.IFS(M320-L320&lt;=0,0,M320-L320&lt;=0,0,M320-L320&gt;=2,2,M320-L320&lt;3,M320-L320)),"")</f>
        <v/>
      </c>
      <c r="O320" s="5">
        <f>SUM(Table19[[#This Row],[Base Wage per hour as of December 31st, 2024
 (before applying any grants/enhancements)]:[GOF (SWB) + Hourly Historical Funding (if applicable)]],Table19[[#This Row],[Wage Enhancement (WEG) Eligibility Rate per hour]])</f>
        <v>0</v>
      </c>
      <c r="P320" s="5" t="str" cm="1">
        <f t="array" ref="P320">IFERROR((_xlfn.IFS(C320="NON-RECE",0,C320="Director-Approved",0,F320-O320&lt;=0,0,F320-O320&lt;=0,0,F320-O320&gt;=3,3,F320-O320&lt;3,F320-O320)),"")</f>
        <v/>
      </c>
      <c r="Q320" s="4" cm="1">
        <f t="array" ref="Q320">_xlfn.IFS(O320=0,0,O320&gt;=0,O320+P320)</f>
        <v>0</v>
      </c>
      <c r="R320" s="5" t="str">
        <f t="shared" si="4"/>
        <v/>
      </c>
      <c r="S320" s="4" cm="1">
        <f t="array" ref="S320">_xlfn.IFS(Q320=0,0,Q320&gt;=0,Q320+R320)</f>
        <v>0</v>
      </c>
      <c r="T32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0" s="5">
        <f>MAX(Table19[[#This Row],[Staff Hourly Wage as of December 31st, 2024
 (inclusive of all grants/enhancements, do NOT include top-up)]],Table19[[#This Row],[Base Wage + PE + Historical + GOF + HA + WEG + Wage increase + Wage floor ]])</f>
        <v>0</v>
      </c>
      <c r="V320" s="4">
        <f>Table19[[#This Row],[Final 2025 Hourly Wage
(Higher of column H '[2024 wage'] and column S '[2025 wage'])]]*Table19[[#This Row],[Estimated program hours worked from Jan 1st to Dec 31st 2025]]</f>
        <v>0</v>
      </c>
      <c r="X320" s="35" t="str">
        <f>Table19[[#This Row],[Wage Enhancement (WEG) Eligibility Rate per hour]]</f>
        <v/>
      </c>
      <c r="Y320" s="42">
        <f>Table19[[#This Row],[Hourly Pay Equity (PE) (if applicable)]]+Table19[[#This Row],[GOF (SWB) + Hourly Historical Funding (if applicable)]]</f>
        <v>0</v>
      </c>
      <c r="Z320" s="36">
        <f>IFERROR(Table19[[#This Row],[2025 Wage Increase Rate]]+Table19[[#This Row],[2025 Wage Floor Rate]]+Table19[[#This Row],[Wage Stability]],0)</f>
        <v>0</v>
      </c>
    </row>
    <row r="321" spans="1:26" outlineLevel="1" x14ac:dyDescent="0.55000000000000004">
      <c r="A321" s="11"/>
      <c r="B321" s="12"/>
      <c r="C321" s="12"/>
      <c r="D321" s="11"/>
      <c r="E321" s="32" t="str">
        <f>IF(ISERROR(VLOOKUP(D321,'Data Input (ROP Use Only)'!$D$1:$E$4,2,FALSE)),"",(VLOOKUP(D321,'Data Input (ROP Use Only)'!$D$1:$E$4,2,FALSE)))</f>
        <v/>
      </c>
      <c r="F321" s="32" t="str">
        <f>IF(ISERROR(VLOOKUP(D321,'Data Input (ROP Use Only)'!$D$1:$F$4,3,FALSE)),"",(VLOOKUP(D321,'Data Input (ROP Use Only)'!$D$1:$F$4,3,FALSE)))</f>
        <v/>
      </c>
      <c r="G321" s="9"/>
      <c r="H321" s="9"/>
      <c r="I321" s="10"/>
      <c r="J321" s="10"/>
      <c r="K321" s="10"/>
      <c r="L321" s="13">
        <f>SUM(Table19[[#This Row],[Base Wage per hour as of December 31st, 2024
 (before applying any grants/enhancements)]:[GOF (SWB) + Hourly Historical Funding (if applicable)]])</f>
        <v>0</v>
      </c>
      <c r="M321" s="7" t="str">
        <f>IF(ISERROR(VLOOKUP(D321,'Data Input (ROP Use Only)'!$D$1:$G$4,4,FALSE)),"",(VLOOKUP(D321,'Data Input (ROP Use Only)'!$D$1:$G$4,4,FALSE)))</f>
        <v/>
      </c>
      <c r="N321" s="5" t="str" cm="1">
        <f t="array" ref="N321">IFERROR((_xlfn.IFS(M321-L321&lt;=0,0,M321-L321&lt;=0,0,M321-L321&gt;=2,2,M321-L321&lt;3,M321-L321)),"")</f>
        <v/>
      </c>
      <c r="O321" s="5">
        <f>SUM(Table19[[#This Row],[Base Wage per hour as of December 31st, 2024
 (before applying any grants/enhancements)]:[GOF (SWB) + Hourly Historical Funding (if applicable)]],Table19[[#This Row],[Wage Enhancement (WEG) Eligibility Rate per hour]])</f>
        <v>0</v>
      </c>
      <c r="P321" s="5" t="str" cm="1">
        <f t="array" ref="P321">IFERROR((_xlfn.IFS(C321="NON-RECE",0,C321="Director-Approved",0,F321-O321&lt;=0,0,F321-O321&lt;=0,0,F321-O321&gt;=3,3,F321-O321&lt;3,F321-O321)),"")</f>
        <v/>
      </c>
      <c r="Q321" s="4" cm="1">
        <f t="array" ref="Q321">_xlfn.IFS(O321=0,0,O321&gt;=0,O321+P321)</f>
        <v>0</v>
      </c>
      <c r="R321" s="5" t="str">
        <f t="shared" si="4"/>
        <v/>
      </c>
      <c r="S321" s="4" cm="1">
        <f t="array" ref="S321">_xlfn.IFS(Q321=0,0,Q321&gt;=0,Q321+R321)</f>
        <v>0</v>
      </c>
      <c r="T32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1" s="5">
        <f>MAX(Table19[[#This Row],[Staff Hourly Wage as of December 31st, 2024
 (inclusive of all grants/enhancements, do NOT include top-up)]],Table19[[#This Row],[Base Wage + PE + Historical + GOF + HA + WEG + Wage increase + Wage floor ]])</f>
        <v>0</v>
      </c>
      <c r="V321" s="4">
        <f>Table19[[#This Row],[Final 2025 Hourly Wage
(Higher of column H '[2024 wage'] and column S '[2025 wage'])]]*Table19[[#This Row],[Estimated program hours worked from Jan 1st to Dec 31st 2025]]</f>
        <v>0</v>
      </c>
      <c r="X321" s="35" t="str">
        <f>Table19[[#This Row],[Wage Enhancement (WEG) Eligibility Rate per hour]]</f>
        <v/>
      </c>
      <c r="Y321" s="42">
        <f>Table19[[#This Row],[Hourly Pay Equity (PE) (if applicable)]]+Table19[[#This Row],[GOF (SWB) + Hourly Historical Funding (if applicable)]]</f>
        <v>0</v>
      </c>
      <c r="Z321" s="36">
        <f>IFERROR(Table19[[#This Row],[2025 Wage Increase Rate]]+Table19[[#This Row],[2025 Wage Floor Rate]]+Table19[[#This Row],[Wage Stability]],0)</f>
        <v>0</v>
      </c>
    </row>
    <row r="322" spans="1:26" outlineLevel="1" x14ac:dyDescent="0.55000000000000004">
      <c r="A322" s="11"/>
      <c r="B322" s="12"/>
      <c r="C322" s="12"/>
      <c r="D322" s="11"/>
      <c r="E322" s="32" t="str">
        <f>IF(ISERROR(VLOOKUP(D322,'Data Input (ROP Use Only)'!$D$1:$E$4,2,FALSE)),"",(VLOOKUP(D322,'Data Input (ROP Use Only)'!$D$1:$E$4,2,FALSE)))</f>
        <v/>
      </c>
      <c r="F322" s="32" t="str">
        <f>IF(ISERROR(VLOOKUP(D322,'Data Input (ROP Use Only)'!$D$1:$F$4,3,FALSE)),"",(VLOOKUP(D322,'Data Input (ROP Use Only)'!$D$1:$F$4,3,FALSE)))</f>
        <v/>
      </c>
      <c r="G322" s="9"/>
      <c r="H322" s="9"/>
      <c r="I322" s="10"/>
      <c r="J322" s="10"/>
      <c r="K322" s="10"/>
      <c r="L322" s="13">
        <f>SUM(Table19[[#This Row],[Base Wage per hour as of December 31st, 2024
 (before applying any grants/enhancements)]:[GOF (SWB) + Hourly Historical Funding (if applicable)]])</f>
        <v>0</v>
      </c>
      <c r="M322" s="7" t="str">
        <f>IF(ISERROR(VLOOKUP(D322,'Data Input (ROP Use Only)'!$D$1:$G$4,4,FALSE)),"",(VLOOKUP(D322,'Data Input (ROP Use Only)'!$D$1:$G$4,4,FALSE)))</f>
        <v/>
      </c>
      <c r="N322" s="5" t="str" cm="1">
        <f t="array" ref="N322">IFERROR((_xlfn.IFS(M322-L322&lt;=0,0,M322-L322&lt;=0,0,M322-L322&gt;=2,2,M322-L322&lt;3,M322-L322)),"")</f>
        <v/>
      </c>
      <c r="O322" s="5">
        <f>SUM(Table19[[#This Row],[Base Wage per hour as of December 31st, 2024
 (before applying any grants/enhancements)]:[GOF (SWB) + Hourly Historical Funding (if applicable)]],Table19[[#This Row],[Wage Enhancement (WEG) Eligibility Rate per hour]])</f>
        <v>0</v>
      </c>
      <c r="P322" s="5" t="str" cm="1">
        <f t="array" ref="P322">IFERROR((_xlfn.IFS(C322="NON-RECE",0,C322="Director-Approved",0,F322-O322&lt;=0,0,F322-O322&lt;=0,0,F322-O322&gt;=3,3,F322-O322&lt;3,F322-O322)),"")</f>
        <v/>
      </c>
      <c r="Q322" s="4" cm="1">
        <f t="array" ref="Q322">_xlfn.IFS(O322=0,0,O322&gt;=0,O322+P322)</f>
        <v>0</v>
      </c>
      <c r="R322" s="5" t="str">
        <f t="shared" si="4"/>
        <v/>
      </c>
      <c r="S322" s="4" cm="1">
        <f t="array" ref="S322">_xlfn.IFS(Q322=0,0,Q322&gt;=0,Q322+R322)</f>
        <v>0</v>
      </c>
      <c r="T32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2" s="5">
        <f>MAX(Table19[[#This Row],[Staff Hourly Wage as of December 31st, 2024
 (inclusive of all grants/enhancements, do NOT include top-up)]],Table19[[#This Row],[Base Wage + PE + Historical + GOF + HA + WEG + Wage increase + Wage floor ]])</f>
        <v>0</v>
      </c>
      <c r="V322" s="4">
        <f>Table19[[#This Row],[Final 2025 Hourly Wage
(Higher of column H '[2024 wage'] and column S '[2025 wage'])]]*Table19[[#This Row],[Estimated program hours worked from Jan 1st to Dec 31st 2025]]</f>
        <v>0</v>
      </c>
      <c r="X322" s="35" t="str">
        <f>Table19[[#This Row],[Wage Enhancement (WEG) Eligibility Rate per hour]]</f>
        <v/>
      </c>
      <c r="Y322" s="42">
        <f>Table19[[#This Row],[Hourly Pay Equity (PE) (if applicable)]]+Table19[[#This Row],[GOF (SWB) + Hourly Historical Funding (if applicable)]]</f>
        <v>0</v>
      </c>
      <c r="Z322" s="36">
        <f>IFERROR(Table19[[#This Row],[2025 Wage Increase Rate]]+Table19[[#This Row],[2025 Wage Floor Rate]]+Table19[[#This Row],[Wage Stability]],0)</f>
        <v>0</v>
      </c>
    </row>
    <row r="323" spans="1:26" outlineLevel="1" x14ac:dyDescent="0.55000000000000004">
      <c r="A323" s="11"/>
      <c r="B323" s="12"/>
      <c r="C323" s="12"/>
      <c r="D323" s="11"/>
      <c r="E323" s="32" t="str">
        <f>IF(ISERROR(VLOOKUP(D323,'Data Input (ROP Use Only)'!$D$1:$E$4,2,FALSE)),"",(VLOOKUP(D323,'Data Input (ROP Use Only)'!$D$1:$E$4,2,FALSE)))</f>
        <v/>
      </c>
      <c r="F323" s="32" t="str">
        <f>IF(ISERROR(VLOOKUP(D323,'Data Input (ROP Use Only)'!$D$1:$F$4,3,FALSE)),"",(VLOOKUP(D323,'Data Input (ROP Use Only)'!$D$1:$F$4,3,FALSE)))</f>
        <v/>
      </c>
      <c r="G323" s="9"/>
      <c r="H323" s="9"/>
      <c r="I323" s="10"/>
      <c r="J323" s="10"/>
      <c r="K323" s="10"/>
      <c r="L323" s="13">
        <f>SUM(Table19[[#This Row],[Base Wage per hour as of December 31st, 2024
 (before applying any grants/enhancements)]:[GOF (SWB) + Hourly Historical Funding (if applicable)]])</f>
        <v>0</v>
      </c>
      <c r="M323" s="7" t="str">
        <f>IF(ISERROR(VLOOKUP(D323,'Data Input (ROP Use Only)'!$D$1:$G$4,4,FALSE)),"",(VLOOKUP(D323,'Data Input (ROP Use Only)'!$D$1:$G$4,4,FALSE)))</f>
        <v/>
      </c>
      <c r="N323" s="5" t="str" cm="1">
        <f t="array" ref="N323">IFERROR((_xlfn.IFS(M323-L323&lt;=0,0,M323-L323&lt;=0,0,M323-L323&gt;=2,2,M323-L323&lt;3,M323-L323)),"")</f>
        <v/>
      </c>
      <c r="O323" s="5">
        <f>SUM(Table19[[#This Row],[Base Wage per hour as of December 31st, 2024
 (before applying any grants/enhancements)]:[GOF (SWB) + Hourly Historical Funding (if applicable)]],Table19[[#This Row],[Wage Enhancement (WEG) Eligibility Rate per hour]])</f>
        <v>0</v>
      </c>
      <c r="P323" s="5" t="str" cm="1">
        <f t="array" ref="P323">IFERROR((_xlfn.IFS(C323="NON-RECE",0,C323="Director-Approved",0,F323-O323&lt;=0,0,F323-O323&lt;=0,0,F323-O323&gt;=3,3,F323-O323&lt;3,F323-O323)),"")</f>
        <v/>
      </c>
      <c r="Q323" s="4" cm="1">
        <f t="array" ref="Q323">_xlfn.IFS(O323=0,0,O323&gt;=0,O323+P323)</f>
        <v>0</v>
      </c>
      <c r="R323" s="5" t="str">
        <f t="shared" si="4"/>
        <v/>
      </c>
      <c r="S323" s="4" cm="1">
        <f t="array" ref="S323">_xlfn.IFS(Q323=0,0,Q323&gt;=0,Q323+R323)</f>
        <v>0</v>
      </c>
      <c r="T32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3" s="5">
        <f>MAX(Table19[[#This Row],[Staff Hourly Wage as of December 31st, 2024
 (inclusive of all grants/enhancements, do NOT include top-up)]],Table19[[#This Row],[Base Wage + PE + Historical + GOF + HA + WEG + Wage increase + Wage floor ]])</f>
        <v>0</v>
      </c>
      <c r="V323" s="4">
        <f>Table19[[#This Row],[Final 2025 Hourly Wage
(Higher of column H '[2024 wage'] and column S '[2025 wage'])]]*Table19[[#This Row],[Estimated program hours worked from Jan 1st to Dec 31st 2025]]</f>
        <v>0</v>
      </c>
      <c r="X323" s="35" t="str">
        <f>Table19[[#This Row],[Wage Enhancement (WEG) Eligibility Rate per hour]]</f>
        <v/>
      </c>
      <c r="Y323" s="42">
        <f>Table19[[#This Row],[Hourly Pay Equity (PE) (if applicable)]]+Table19[[#This Row],[GOF (SWB) + Hourly Historical Funding (if applicable)]]</f>
        <v>0</v>
      </c>
      <c r="Z323" s="36">
        <f>IFERROR(Table19[[#This Row],[2025 Wage Increase Rate]]+Table19[[#This Row],[2025 Wage Floor Rate]]+Table19[[#This Row],[Wage Stability]],0)</f>
        <v>0</v>
      </c>
    </row>
    <row r="324" spans="1:26" outlineLevel="1" x14ac:dyDescent="0.55000000000000004">
      <c r="A324" s="11"/>
      <c r="B324" s="12"/>
      <c r="C324" s="12"/>
      <c r="D324" s="11"/>
      <c r="E324" s="32" t="str">
        <f>IF(ISERROR(VLOOKUP(D324,'Data Input (ROP Use Only)'!$D$1:$E$4,2,FALSE)),"",(VLOOKUP(D324,'Data Input (ROP Use Only)'!$D$1:$E$4,2,FALSE)))</f>
        <v/>
      </c>
      <c r="F324" s="32" t="str">
        <f>IF(ISERROR(VLOOKUP(D324,'Data Input (ROP Use Only)'!$D$1:$F$4,3,FALSE)),"",(VLOOKUP(D324,'Data Input (ROP Use Only)'!$D$1:$F$4,3,FALSE)))</f>
        <v/>
      </c>
      <c r="G324" s="9"/>
      <c r="H324" s="9"/>
      <c r="I324" s="10"/>
      <c r="J324" s="10"/>
      <c r="K324" s="10"/>
      <c r="L324" s="13">
        <f>SUM(Table19[[#This Row],[Base Wage per hour as of December 31st, 2024
 (before applying any grants/enhancements)]:[GOF (SWB) + Hourly Historical Funding (if applicable)]])</f>
        <v>0</v>
      </c>
      <c r="M324" s="7" t="str">
        <f>IF(ISERROR(VLOOKUP(D324,'Data Input (ROP Use Only)'!$D$1:$G$4,4,FALSE)),"",(VLOOKUP(D324,'Data Input (ROP Use Only)'!$D$1:$G$4,4,FALSE)))</f>
        <v/>
      </c>
      <c r="N324" s="5" t="str" cm="1">
        <f t="array" ref="N324">IFERROR((_xlfn.IFS(M324-L324&lt;=0,0,M324-L324&lt;=0,0,M324-L324&gt;=2,2,M324-L324&lt;3,M324-L324)),"")</f>
        <v/>
      </c>
      <c r="O324" s="5">
        <f>SUM(Table19[[#This Row],[Base Wage per hour as of December 31st, 2024
 (before applying any grants/enhancements)]:[GOF (SWB) + Hourly Historical Funding (if applicable)]],Table19[[#This Row],[Wage Enhancement (WEG) Eligibility Rate per hour]])</f>
        <v>0</v>
      </c>
      <c r="P324" s="5" t="str" cm="1">
        <f t="array" ref="P324">IFERROR((_xlfn.IFS(C324="NON-RECE",0,C324="Director-Approved",0,F324-O324&lt;=0,0,F324-O324&lt;=0,0,F324-O324&gt;=3,3,F324-O324&lt;3,F324-O324)),"")</f>
        <v/>
      </c>
      <c r="Q324" s="4" cm="1">
        <f t="array" ref="Q324">_xlfn.IFS(O324=0,0,O324&gt;=0,O324+P324)</f>
        <v>0</v>
      </c>
      <c r="R324" s="5" t="str">
        <f t="shared" si="4"/>
        <v/>
      </c>
      <c r="S324" s="4" cm="1">
        <f t="array" ref="S324">_xlfn.IFS(Q324=0,0,Q324&gt;=0,Q324+R324)</f>
        <v>0</v>
      </c>
      <c r="T32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4" s="5">
        <f>MAX(Table19[[#This Row],[Staff Hourly Wage as of December 31st, 2024
 (inclusive of all grants/enhancements, do NOT include top-up)]],Table19[[#This Row],[Base Wage + PE + Historical + GOF + HA + WEG + Wage increase + Wage floor ]])</f>
        <v>0</v>
      </c>
      <c r="V324" s="4">
        <f>Table19[[#This Row],[Final 2025 Hourly Wage
(Higher of column H '[2024 wage'] and column S '[2025 wage'])]]*Table19[[#This Row],[Estimated program hours worked from Jan 1st to Dec 31st 2025]]</f>
        <v>0</v>
      </c>
      <c r="X324" s="35" t="str">
        <f>Table19[[#This Row],[Wage Enhancement (WEG) Eligibility Rate per hour]]</f>
        <v/>
      </c>
      <c r="Y324" s="42">
        <f>Table19[[#This Row],[Hourly Pay Equity (PE) (if applicable)]]+Table19[[#This Row],[GOF (SWB) + Hourly Historical Funding (if applicable)]]</f>
        <v>0</v>
      </c>
      <c r="Z324" s="36">
        <f>IFERROR(Table19[[#This Row],[2025 Wage Increase Rate]]+Table19[[#This Row],[2025 Wage Floor Rate]]+Table19[[#This Row],[Wage Stability]],0)</f>
        <v>0</v>
      </c>
    </row>
    <row r="325" spans="1:26" outlineLevel="1" x14ac:dyDescent="0.55000000000000004">
      <c r="A325" s="11"/>
      <c r="B325" s="12"/>
      <c r="C325" s="12"/>
      <c r="D325" s="11"/>
      <c r="E325" s="32" t="str">
        <f>IF(ISERROR(VLOOKUP(D325,'Data Input (ROP Use Only)'!$D$1:$E$4,2,FALSE)),"",(VLOOKUP(D325,'Data Input (ROP Use Only)'!$D$1:$E$4,2,FALSE)))</f>
        <v/>
      </c>
      <c r="F325" s="32" t="str">
        <f>IF(ISERROR(VLOOKUP(D325,'Data Input (ROP Use Only)'!$D$1:$F$4,3,FALSE)),"",(VLOOKUP(D325,'Data Input (ROP Use Only)'!$D$1:$F$4,3,FALSE)))</f>
        <v/>
      </c>
      <c r="G325" s="9"/>
      <c r="H325" s="9"/>
      <c r="I325" s="10"/>
      <c r="J325" s="10"/>
      <c r="K325" s="10"/>
      <c r="L325" s="13">
        <f>SUM(Table19[[#This Row],[Base Wage per hour as of December 31st, 2024
 (before applying any grants/enhancements)]:[GOF (SWB) + Hourly Historical Funding (if applicable)]])</f>
        <v>0</v>
      </c>
      <c r="M325" s="7" t="str">
        <f>IF(ISERROR(VLOOKUP(D325,'Data Input (ROP Use Only)'!$D$1:$G$4,4,FALSE)),"",(VLOOKUP(D325,'Data Input (ROP Use Only)'!$D$1:$G$4,4,FALSE)))</f>
        <v/>
      </c>
      <c r="N325" s="5" t="str" cm="1">
        <f t="array" ref="N325">IFERROR((_xlfn.IFS(M325-L325&lt;=0,0,M325-L325&lt;=0,0,M325-L325&gt;=2,2,M325-L325&lt;3,M325-L325)),"")</f>
        <v/>
      </c>
      <c r="O325" s="5">
        <f>SUM(Table19[[#This Row],[Base Wage per hour as of December 31st, 2024
 (before applying any grants/enhancements)]:[GOF (SWB) + Hourly Historical Funding (if applicable)]],Table19[[#This Row],[Wage Enhancement (WEG) Eligibility Rate per hour]])</f>
        <v>0</v>
      </c>
      <c r="P325" s="5" t="str" cm="1">
        <f t="array" ref="P325">IFERROR((_xlfn.IFS(C325="NON-RECE",0,C325="Director-Approved",0,F325-O325&lt;=0,0,F325-O325&lt;=0,0,F325-O325&gt;=3,3,F325-O325&lt;3,F325-O325)),"")</f>
        <v/>
      </c>
      <c r="Q325" s="4" cm="1">
        <f t="array" ref="Q325">_xlfn.IFS(O325=0,0,O325&gt;=0,O325+P325)</f>
        <v>0</v>
      </c>
      <c r="R325" s="5" t="str">
        <f t="shared" si="4"/>
        <v/>
      </c>
      <c r="S325" s="4" cm="1">
        <f t="array" ref="S325">_xlfn.IFS(Q325=0,0,Q325&gt;=0,Q325+R325)</f>
        <v>0</v>
      </c>
      <c r="T32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5" s="5">
        <f>MAX(Table19[[#This Row],[Staff Hourly Wage as of December 31st, 2024
 (inclusive of all grants/enhancements, do NOT include top-up)]],Table19[[#This Row],[Base Wage + PE + Historical + GOF + HA + WEG + Wage increase + Wage floor ]])</f>
        <v>0</v>
      </c>
      <c r="V325" s="4">
        <f>Table19[[#This Row],[Final 2025 Hourly Wage
(Higher of column H '[2024 wage'] and column S '[2025 wage'])]]*Table19[[#This Row],[Estimated program hours worked from Jan 1st to Dec 31st 2025]]</f>
        <v>0</v>
      </c>
      <c r="X325" s="35" t="str">
        <f>Table19[[#This Row],[Wage Enhancement (WEG) Eligibility Rate per hour]]</f>
        <v/>
      </c>
      <c r="Y325" s="42">
        <f>Table19[[#This Row],[Hourly Pay Equity (PE) (if applicable)]]+Table19[[#This Row],[GOF (SWB) + Hourly Historical Funding (if applicable)]]</f>
        <v>0</v>
      </c>
      <c r="Z325" s="36">
        <f>IFERROR(Table19[[#This Row],[2025 Wage Increase Rate]]+Table19[[#This Row],[2025 Wage Floor Rate]]+Table19[[#This Row],[Wage Stability]],0)</f>
        <v>0</v>
      </c>
    </row>
    <row r="326" spans="1:26" outlineLevel="1" x14ac:dyDescent="0.55000000000000004">
      <c r="A326" s="11"/>
      <c r="B326" s="12"/>
      <c r="C326" s="12"/>
      <c r="D326" s="11"/>
      <c r="E326" s="32" t="str">
        <f>IF(ISERROR(VLOOKUP(D326,'Data Input (ROP Use Only)'!$D$1:$E$4,2,FALSE)),"",(VLOOKUP(D326,'Data Input (ROP Use Only)'!$D$1:$E$4,2,FALSE)))</f>
        <v/>
      </c>
      <c r="F326" s="32" t="str">
        <f>IF(ISERROR(VLOOKUP(D326,'Data Input (ROP Use Only)'!$D$1:$F$4,3,FALSE)),"",(VLOOKUP(D326,'Data Input (ROP Use Only)'!$D$1:$F$4,3,FALSE)))</f>
        <v/>
      </c>
      <c r="G326" s="9"/>
      <c r="H326" s="9"/>
      <c r="I326" s="10"/>
      <c r="J326" s="10"/>
      <c r="K326" s="10"/>
      <c r="L326" s="13">
        <f>SUM(Table19[[#This Row],[Base Wage per hour as of December 31st, 2024
 (before applying any grants/enhancements)]:[GOF (SWB) + Hourly Historical Funding (if applicable)]])</f>
        <v>0</v>
      </c>
      <c r="M326" s="7" t="str">
        <f>IF(ISERROR(VLOOKUP(D326,'Data Input (ROP Use Only)'!$D$1:$G$4,4,FALSE)),"",(VLOOKUP(D326,'Data Input (ROP Use Only)'!$D$1:$G$4,4,FALSE)))</f>
        <v/>
      </c>
      <c r="N326" s="5" t="str" cm="1">
        <f t="array" ref="N326">IFERROR((_xlfn.IFS(M326-L326&lt;=0,0,M326-L326&lt;=0,0,M326-L326&gt;=2,2,M326-L326&lt;3,M326-L326)),"")</f>
        <v/>
      </c>
      <c r="O326" s="5">
        <f>SUM(Table19[[#This Row],[Base Wage per hour as of December 31st, 2024
 (before applying any grants/enhancements)]:[GOF (SWB) + Hourly Historical Funding (if applicable)]],Table19[[#This Row],[Wage Enhancement (WEG) Eligibility Rate per hour]])</f>
        <v>0</v>
      </c>
      <c r="P326" s="5" t="str" cm="1">
        <f t="array" ref="P326">IFERROR((_xlfn.IFS(C326="NON-RECE",0,C326="Director-Approved",0,F326-O326&lt;=0,0,F326-O326&lt;=0,0,F326-O326&gt;=3,3,F326-O326&lt;3,F326-O326)),"")</f>
        <v/>
      </c>
      <c r="Q326" s="4" cm="1">
        <f t="array" ref="Q326">_xlfn.IFS(O326=0,0,O326&gt;=0,O326+P326)</f>
        <v>0</v>
      </c>
      <c r="R326" s="5" t="str">
        <f t="shared" si="4"/>
        <v/>
      </c>
      <c r="S326" s="4" cm="1">
        <f t="array" ref="S326">_xlfn.IFS(Q326=0,0,Q326&gt;=0,Q326+R326)</f>
        <v>0</v>
      </c>
      <c r="T32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6" s="5">
        <f>MAX(Table19[[#This Row],[Staff Hourly Wage as of December 31st, 2024
 (inclusive of all grants/enhancements, do NOT include top-up)]],Table19[[#This Row],[Base Wage + PE + Historical + GOF + HA + WEG + Wage increase + Wage floor ]])</f>
        <v>0</v>
      </c>
      <c r="V326" s="4">
        <f>Table19[[#This Row],[Final 2025 Hourly Wage
(Higher of column H '[2024 wage'] and column S '[2025 wage'])]]*Table19[[#This Row],[Estimated program hours worked from Jan 1st to Dec 31st 2025]]</f>
        <v>0</v>
      </c>
      <c r="X326" s="35" t="str">
        <f>Table19[[#This Row],[Wage Enhancement (WEG) Eligibility Rate per hour]]</f>
        <v/>
      </c>
      <c r="Y326" s="42">
        <f>Table19[[#This Row],[Hourly Pay Equity (PE) (if applicable)]]+Table19[[#This Row],[GOF (SWB) + Hourly Historical Funding (if applicable)]]</f>
        <v>0</v>
      </c>
      <c r="Z326" s="36">
        <f>IFERROR(Table19[[#This Row],[2025 Wage Increase Rate]]+Table19[[#This Row],[2025 Wage Floor Rate]]+Table19[[#This Row],[Wage Stability]],0)</f>
        <v>0</v>
      </c>
    </row>
    <row r="327" spans="1:26" outlineLevel="1" x14ac:dyDescent="0.55000000000000004">
      <c r="A327" s="11"/>
      <c r="B327" s="12"/>
      <c r="C327" s="12"/>
      <c r="D327" s="11"/>
      <c r="E327" s="32" t="str">
        <f>IF(ISERROR(VLOOKUP(D327,'Data Input (ROP Use Only)'!$D$1:$E$4,2,FALSE)),"",(VLOOKUP(D327,'Data Input (ROP Use Only)'!$D$1:$E$4,2,FALSE)))</f>
        <v/>
      </c>
      <c r="F327" s="32" t="str">
        <f>IF(ISERROR(VLOOKUP(D327,'Data Input (ROP Use Only)'!$D$1:$F$4,3,FALSE)),"",(VLOOKUP(D327,'Data Input (ROP Use Only)'!$D$1:$F$4,3,FALSE)))</f>
        <v/>
      </c>
      <c r="G327" s="9"/>
      <c r="H327" s="9"/>
      <c r="I327" s="10"/>
      <c r="J327" s="10"/>
      <c r="K327" s="10"/>
      <c r="L327" s="13">
        <f>SUM(Table19[[#This Row],[Base Wage per hour as of December 31st, 2024
 (before applying any grants/enhancements)]:[GOF (SWB) + Hourly Historical Funding (if applicable)]])</f>
        <v>0</v>
      </c>
      <c r="M327" s="7" t="str">
        <f>IF(ISERROR(VLOOKUP(D327,'Data Input (ROP Use Only)'!$D$1:$G$4,4,FALSE)),"",(VLOOKUP(D327,'Data Input (ROP Use Only)'!$D$1:$G$4,4,FALSE)))</f>
        <v/>
      </c>
      <c r="N327" s="5" t="str" cm="1">
        <f t="array" ref="N327">IFERROR((_xlfn.IFS(M327-L327&lt;=0,0,M327-L327&lt;=0,0,M327-L327&gt;=2,2,M327-L327&lt;3,M327-L327)),"")</f>
        <v/>
      </c>
      <c r="O327" s="5">
        <f>SUM(Table19[[#This Row],[Base Wage per hour as of December 31st, 2024
 (before applying any grants/enhancements)]:[GOF (SWB) + Hourly Historical Funding (if applicable)]],Table19[[#This Row],[Wage Enhancement (WEG) Eligibility Rate per hour]])</f>
        <v>0</v>
      </c>
      <c r="P327" s="5" t="str" cm="1">
        <f t="array" ref="P327">IFERROR((_xlfn.IFS(C327="NON-RECE",0,C327="Director-Approved",0,F327-O327&lt;=0,0,F327-O327&lt;=0,0,F327-O327&gt;=3,3,F327-O327&lt;3,F327-O327)),"")</f>
        <v/>
      </c>
      <c r="Q327" s="4" cm="1">
        <f t="array" ref="Q327">_xlfn.IFS(O327=0,0,O327&gt;=0,O327+P327)</f>
        <v>0</v>
      </c>
      <c r="R327" s="5" t="str">
        <f t="shared" si="4"/>
        <v/>
      </c>
      <c r="S327" s="4" cm="1">
        <f t="array" ref="S327">_xlfn.IFS(Q327=0,0,Q327&gt;=0,Q327+R327)</f>
        <v>0</v>
      </c>
      <c r="T32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7" s="5">
        <f>MAX(Table19[[#This Row],[Staff Hourly Wage as of December 31st, 2024
 (inclusive of all grants/enhancements, do NOT include top-up)]],Table19[[#This Row],[Base Wage + PE + Historical + GOF + HA + WEG + Wage increase + Wage floor ]])</f>
        <v>0</v>
      </c>
      <c r="V327" s="4">
        <f>Table19[[#This Row],[Final 2025 Hourly Wage
(Higher of column H '[2024 wage'] and column S '[2025 wage'])]]*Table19[[#This Row],[Estimated program hours worked from Jan 1st to Dec 31st 2025]]</f>
        <v>0</v>
      </c>
      <c r="X327" s="35" t="str">
        <f>Table19[[#This Row],[Wage Enhancement (WEG) Eligibility Rate per hour]]</f>
        <v/>
      </c>
      <c r="Y327" s="42">
        <f>Table19[[#This Row],[Hourly Pay Equity (PE) (if applicable)]]+Table19[[#This Row],[GOF (SWB) + Hourly Historical Funding (if applicable)]]</f>
        <v>0</v>
      </c>
      <c r="Z327" s="36">
        <f>IFERROR(Table19[[#This Row],[2025 Wage Increase Rate]]+Table19[[#This Row],[2025 Wage Floor Rate]]+Table19[[#This Row],[Wage Stability]],0)</f>
        <v>0</v>
      </c>
    </row>
    <row r="328" spans="1:26" outlineLevel="1" x14ac:dyDescent="0.55000000000000004">
      <c r="A328" s="11"/>
      <c r="B328" s="12"/>
      <c r="C328" s="12"/>
      <c r="D328" s="11"/>
      <c r="E328" s="32" t="str">
        <f>IF(ISERROR(VLOOKUP(D328,'Data Input (ROP Use Only)'!$D$1:$E$4,2,FALSE)),"",(VLOOKUP(D328,'Data Input (ROP Use Only)'!$D$1:$E$4,2,FALSE)))</f>
        <v/>
      </c>
      <c r="F328" s="32" t="str">
        <f>IF(ISERROR(VLOOKUP(D328,'Data Input (ROP Use Only)'!$D$1:$F$4,3,FALSE)),"",(VLOOKUP(D328,'Data Input (ROP Use Only)'!$D$1:$F$4,3,FALSE)))</f>
        <v/>
      </c>
      <c r="G328" s="9"/>
      <c r="H328" s="9"/>
      <c r="I328" s="10"/>
      <c r="J328" s="10"/>
      <c r="K328" s="10"/>
      <c r="L328" s="13">
        <f>SUM(Table19[[#This Row],[Base Wage per hour as of December 31st, 2024
 (before applying any grants/enhancements)]:[GOF (SWB) + Hourly Historical Funding (if applicable)]])</f>
        <v>0</v>
      </c>
      <c r="M328" s="7" t="str">
        <f>IF(ISERROR(VLOOKUP(D328,'Data Input (ROP Use Only)'!$D$1:$G$4,4,FALSE)),"",(VLOOKUP(D328,'Data Input (ROP Use Only)'!$D$1:$G$4,4,FALSE)))</f>
        <v/>
      </c>
      <c r="N328" s="5" t="str" cm="1">
        <f t="array" ref="N328">IFERROR((_xlfn.IFS(M328-L328&lt;=0,0,M328-L328&lt;=0,0,M328-L328&gt;=2,2,M328-L328&lt;3,M328-L328)),"")</f>
        <v/>
      </c>
      <c r="O328" s="5">
        <f>SUM(Table19[[#This Row],[Base Wage per hour as of December 31st, 2024
 (before applying any grants/enhancements)]:[GOF (SWB) + Hourly Historical Funding (if applicable)]],Table19[[#This Row],[Wage Enhancement (WEG) Eligibility Rate per hour]])</f>
        <v>0</v>
      </c>
      <c r="P328" s="5" t="str" cm="1">
        <f t="array" ref="P328">IFERROR((_xlfn.IFS(C328="NON-RECE",0,C328="Director-Approved",0,F328-O328&lt;=0,0,F328-O328&lt;=0,0,F328-O328&gt;=3,3,F328-O328&lt;3,F328-O328)),"")</f>
        <v/>
      </c>
      <c r="Q328" s="4" cm="1">
        <f t="array" ref="Q328">_xlfn.IFS(O328=0,0,O328&gt;=0,O328+P328)</f>
        <v>0</v>
      </c>
      <c r="R328" s="5" t="str">
        <f t="shared" si="4"/>
        <v/>
      </c>
      <c r="S328" s="4" cm="1">
        <f t="array" ref="S328">_xlfn.IFS(Q328=0,0,Q328&gt;=0,Q328+R328)</f>
        <v>0</v>
      </c>
      <c r="T32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8" s="5">
        <f>MAX(Table19[[#This Row],[Staff Hourly Wage as of December 31st, 2024
 (inclusive of all grants/enhancements, do NOT include top-up)]],Table19[[#This Row],[Base Wage + PE + Historical + GOF + HA + WEG + Wage increase + Wage floor ]])</f>
        <v>0</v>
      </c>
      <c r="V328" s="4">
        <f>Table19[[#This Row],[Final 2025 Hourly Wage
(Higher of column H '[2024 wage'] and column S '[2025 wage'])]]*Table19[[#This Row],[Estimated program hours worked from Jan 1st to Dec 31st 2025]]</f>
        <v>0</v>
      </c>
      <c r="X328" s="35" t="str">
        <f>Table19[[#This Row],[Wage Enhancement (WEG) Eligibility Rate per hour]]</f>
        <v/>
      </c>
      <c r="Y328" s="42">
        <f>Table19[[#This Row],[Hourly Pay Equity (PE) (if applicable)]]+Table19[[#This Row],[GOF (SWB) + Hourly Historical Funding (if applicable)]]</f>
        <v>0</v>
      </c>
      <c r="Z328" s="36">
        <f>IFERROR(Table19[[#This Row],[2025 Wage Increase Rate]]+Table19[[#This Row],[2025 Wage Floor Rate]]+Table19[[#This Row],[Wage Stability]],0)</f>
        <v>0</v>
      </c>
    </row>
    <row r="329" spans="1:26" outlineLevel="1" x14ac:dyDescent="0.55000000000000004">
      <c r="A329" s="11"/>
      <c r="B329" s="12"/>
      <c r="C329" s="12"/>
      <c r="D329" s="11"/>
      <c r="E329" s="32" t="str">
        <f>IF(ISERROR(VLOOKUP(D329,'Data Input (ROP Use Only)'!$D$1:$E$4,2,FALSE)),"",(VLOOKUP(D329,'Data Input (ROP Use Only)'!$D$1:$E$4,2,FALSE)))</f>
        <v/>
      </c>
      <c r="F329" s="32" t="str">
        <f>IF(ISERROR(VLOOKUP(D329,'Data Input (ROP Use Only)'!$D$1:$F$4,3,FALSE)),"",(VLOOKUP(D329,'Data Input (ROP Use Only)'!$D$1:$F$4,3,FALSE)))</f>
        <v/>
      </c>
      <c r="G329" s="9"/>
      <c r="H329" s="9"/>
      <c r="I329" s="10"/>
      <c r="J329" s="10"/>
      <c r="K329" s="10"/>
      <c r="L329" s="13">
        <f>SUM(Table19[[#This Row],[Base Wage per hour as of December 31st, 2024
 (before applying any grants/enhancements)]:[GOF (SWB) + Hourly Historical Funding (if applicable)]])</f>
        <v>0</v>
      </c>
      <c r="M329" s="7" t="str">
        <f>IF(ISERROR(VLOOKUP(D329,'Data Input (ROP Use Only)'!$D$1:$G$4,4,FALSE)),"",(VLOOKUP(D329,'Data Input (ROP Use Only)'!$D$1:$G$4,4,FALSE)))</f>
        <v/>
      </c>
      <c r="N329" s="5" t="str" cm="1">
        <f t="array" ref="N329">IFERROR((_xlfn.IFS(M329-L329&lt;=0,0,M329-L329&lt;=0,0,M329-L329&gt;=2,2,M329-L329&lt;3,M329-L329)),"")</f>
        <v/>
      </c>
      <c r="O329" s="5">
        <f>SUM(Table19[[#This Row],[Base Wage per hour as of December 31st, 2024
 (before applying any grants/enhancements)]:[GOF (SWB) + Hourly Historical Funding (if applicable)]],Table19[[#This Row],[Wage Enhancement (WEG) Eligibility Rate per hour]])</f>
        <v>0</v>
      </c>
      <c r="P329" s="5" t="str" cm="1">
        <f t="array" ref="P329">IFERROR((_xlfn.IFS(C329="NON-RECE",0,C329="Director-Approved",0,F329-O329&lt;=0,0,F329-O329&lt;=0,0,F329-O329&gt;=3,3,F329-O329&lt;3,F329-O329)),"")</f>
        <v/>
      </c>
      <c r="Q329" s="4" cm="1">
        <f t="array" ref="Q329">_xlfn.IFS(O329=0,0,O329&gt;=0,O329+P329)</f>
        <v>0</v>
      </c>
      <c r="R329" s="5" t="str">
        <f t="shared" si="4"/>
        <v/>
      </c>
      <c r="S329" s="4" cm="1">
        <f t="array" ref="S329">_xlfn.IFS(Q329=0,0,Q329&gt;=0,Q329+R329)</f>
        <v>0</v>
      </c>
      <c r="T32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29" s="5">
        <f>MAX(Table19[[#This Row],[Staff Hourly Wage as of December 31st, 2024
 (inclusive of all grants/enhancements, do NOT include top-up)]],Table19[[#This Row],[Base Wage + PE + Historical + GOF + HA + WEG + Wage increase + Wage floor ]])</f>
        <v>0</v>
      </c>
      <c r="V329" s="4">
        <f>Table19[[#This Row],[Final 2025 Hourly Wage
(Higher of column H '[2024 wage'] and column S '[2025 wage'])]]*Table19[[#This Row],[Estimated program hours worked from Jan 1st to Dec 31st 2025]]</f>
        <v>0</v>
      </c>
      <c r="X329" s="35" t="str">
        <f>Table19[[#This Row],[Wage Enhancement (WEG) Eligibility Rate per hour]]</f>
        <v/>
      </c>
      <c r="Y329" s="42">
        <f>Table19[[#This Row],[Hourly Pay Equity (PE) (if applicable)]]+Table19[[#This Row],[GOF (SWB) + Hourly Historical Funding (if applicable)]]</f>
        <v>0</v>
      </c>
      <c r="Z329" s="36">
        <f>IFERROR(Table19[[#This Row],[2025 Wage Increase Rate]]+Table19[[#This Row],[2025 Wage Floor Rate]]+Table19[[#This Row],[Wage Stability]],0)</f>
        <v>0</v>
      </c>
    </row>
    <row r="330" spans="1:26" outlineLevel="1" x14ac:dyDescent="0.55000000000000004">
      <c r="A330" s="11"/>
      <c r="B330" s="12"/>
      <c r="C330" s="12"/>
      <c r="D330" s="11"/>
      <c r="E330" s="32" t="str">
        <f>IF(ISERROR(VLOOKUP(D330,'Data Input (ROP Use Only)'!$D$1:$E$4,2,FALSE)),"",(VLOOKUP(D330,'Data Input (ROP Use Only)'!$D$1:$E$4,2,FALSE)))</f>
        <v/>
      </c>
      <c r="F330" s="32" t="str">
        <f>IF(ISERROR(VLOOKUP(D330,'Data Input (ROP Use Only)'!$D$1:$F$4,3,FALSE)),"",(VLOOKUP(D330,'Data Input (ROP Use Only)'!$D$1:$F$4,3,FALSE)))</f>
        <v/>
      </c>
      <c r="G330" s="9"/>
      <c r="H330" s="9"/>
      <c r="I330" s="10"/>
      <c r="J330" s="10"/>
      <c r="K330" s="10"/>
      <c r="L330" s="13">
        <f>SUM(Table19[[#This Row],[Base Wage per hour as of December 31st, 2024
 (before applying any grants/enhancements)]:[GOF (SWB) + Hourly Historical Funding (if applicable)]])</f>
        <v>0</v>
      </c>
      <c r="M330" s="7" t="str">
        <f>IF(ISERROR(VLOOKUP(D330,'Data Input (ROP Use Only)'!$D$1:$G$4,4,FALSE)),"",(VLOOKUP(D330,'Data Input (ROP Use Only)'!$D$1:$G$4,4,FALSE)))</f>
        <v/>
      </c>
      <c r="N330" s="5" t="str" cm="1">
        <f t="array" ref="N330">IFERROR((_xlfn.IFS(M330-L330&lt;=0,0,M330-L330&lt;=0,0,M330-L330&gt;=2,2,M330-L330&lt;3,M330-L330)),"")</f>
        <v/>
      </c>
      <c r="O330" s="5">
        <f>SUM(Table19[[#This Row],[Base Wage per hour as of December 31st, 2024
 (before applying any grants/enhancements)]:[GOF (SWB) + Hourly Historical Funding (if applicable)]],Table19[[#This Row],[Wage Enhancement (WEG) Eligibility Rate per hour]])</f>
        <v>0</v>
      </c>
      <c r="P330" s="5" t="str" cm="1">
        <f t="array" ref="P330">IFERROR((_xlfn.IFS(C330="NON-RECE",0,C330="Director-Approved",0,F330-O330&lt;=0,0,F330-O330&lt;=0,0,F330-O330&gt;=3,3,F330-O330&lt;3,F330-O330)),"")</f>
        <v/>
      </c>
      <c r="Q330" s="4" cm="1">
        <f t="array" ref="Q330">_xlfn.IFS(O330=0,0,O330&gt;=0,O330+P330)</f>
        <v>0</v>
      </c>
      <c r="R330" s="5" t="str">
        <f t="shared" si="4"/>
        <v/>
      </c>
      <c r="S330" s="4" cm="1">
        <f t="array" ref="S330">_xlfn.IFS(Q330=0,0,Q330&gt;=0,Q330+R330)</f>
        <v>0</v>
      </c>
      <c r="T33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0" s="5">
        <f>MAX(Table19[[#This Row],[Staff Hourly Wage as of December 31st, 2024
 (inclusive of all grants/enhancements, do NOT include top-up)]],Table19[[#This Row],[Base Wage + PE + Historical + GOF + HA + WEG + Wage increase + Wage floor ]])</f>
        <v>0</v>
      </c>
      <c r="V330" s="4">
        <f>Table19[[#This Row],[Final 2025 Hourly Wage
(Higher of column H '[2024 wage'] and column S '[2025 wage'])]]*Table19[[#This Row],[Estimated program hours worked from Jan 1st to Dec 31st 2025]]</f>
        <v>0</v>
      </c>
      <c r="X330" s="35" t="str">
        <f>Table19[[#This Row],[Wage Enhancement (WEG) Eligibility Rate per hour]]</f>
        <v/>
      </c>
      <c r="Y330" s="42">
        <f>Table19[[#This Row],[Hourly Pay Equity (PE) (if applicable)]]+Table19[[#This Row],[GOF (SWB) + Hourly Historical Funding (if applicable)]]</f>
        <v>0</v>
      </c>
      <c r="Z330" s="36">
        <f>IFERROR(Table19[[#This Row],[2025 Wage Increase Rate]]+Table19[[#This Row],[2025 Wage Floor Rate]]+Table19[[#This Row],[Wage Stability]],0)</f>
        <v>0</v>
      </c>
    </row>
    <row r="331" spans="1:26" outlineLevel="1" x14ac:dyDescent="0.55000000000000004">
      <c r="A331" s="11"/>
      <c r="B331" s="12"/>
      <c r="C331" s="12"/>
      <c r="D331" s="11"/>
      <c r="E331" s="32" t="str">
        <f>IF(ISERROR(VLOOKUP(D331,'Data Input (ROP Use Only)'!$D$1:$E$4,2,FALSE)),"",(VLOOKUP(D331,'Data Input (ROP Use Only)'!$D$1:$E$4,2,FALSE)))</f>
        <v/>
      </c>
      <c r="F331" s="32" t="str">
        <f>IF(ISERROR(VLOOKUP(D331,'Data Input (ROP Use Only)'!$D$1:$F$4,3,FALSE)),"",(VLOOKUP(D331,'Data Input (ROP Use Only)'!$D$1:$F$4,3,FALSE)))</f>
        <v/>
      </c>
      <c r="G331" s="9"/>
      <c r="H331" s="9"/>
      <c r="I331" s="10"/>
      <c r="J331" s="10"/>
      <c r="K331" s="10"/>
      <c r="L331" s="13">
        <f>SUM(Table19[[#This Row],[Base Wage per hour as of December 31st, 2024
 (before applying any grants/enhancements)]:[GOF (SWB) + Hourly Historical Funding (if applicable)]])</f>
        <v>0</v>
      </c>
      <c r="M331" s="7" t="str">
        <f>IF(ISERROR(VLOOKUP(D331,'Data Input (ROP Use Only)'!$D$1:$G$4,4,FALSE)),"",(VLOOKUP(D331,'Data Input (ROP Use Only)'!$D$1:$G$4,4,FALSE)))</f>
        <v/>
      </c>
      <c r="N331" s="5" t="str" cm="1">
        <f t="array" ref="N331">IFERROR((_xlfn.IFS(M331-L331&lt;=0,0,M331-L331&lt;=0,0,M331-L331&gt;=2,2,M331-L331&lt;3,M331-L331)),"")</f>
        <v/>
      </c>
      <c r="O331" s="5">
        <f>SUM(Table19[[#This Row],[Base Wage per hour as of December 31st, 2024
 (before applying any grants/enhancements)]:[GOF (SWB) + Hourly Historical Funding (if applicable)]],Table19[[#This Row],[Wage Enhancement (WEG) Eligibility Rate per hour]])</f>
        <v>0</v>
      </c>
      <c r="P331" s="5" t="str" cm="1">
        <f t="array" ref="P331">IFERROR((_xlfn.IFS(C331="NON-RECE",0,C331="Director-Approved",0,F331-O331&lt;=0,0,F331-O331&lt;=0,0,F331-O331&gt;=3,3,F331-O331&lt;3,F331-O331)),"")</f>
        <v/>
      </c>
      <c r="Q331" s="4" cm="1">
        <f t="array" ref="Q331">_xlfn.IFS(O331=0,0,O331&gt;=0,O331+P331)</f>
        <v>0</v>
      </c>
      <c r="R331" s="5" t="str">
        <f t="shared" si="4"/>
        <v/>
      </c>
      <c r="S331" s="4" cm="1">
        <f t="array" ref="S331">_xlfn.IFS(Q331=0,0,Q331&gt;=0,Q331+R331)</f>
        <v>0</v>
      </c>
      <c r="T33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1" s="5">
        <f>MAX(Table19[[#This Row],[Staff Hourly Wage as of December 31st, 2024
 (inclusive of all grants/enhancements, do NOT include top-up)]],Table19[[#This Row],[Base Wage + PE + Historical + GOF + HA + WEG + Wage increase + Wage floor ]])</f>
        <v>0</v>
      </c>
      <c r="V331" s="4">
        <f>Table19[[#This Row],[Final 2025 Hourly Wage
(Higher of column H '[2024 wage'] and column S '[2025 wage'])]]*Table19[[#This Row],[Estimated program hours worked from Jan 1st to Dec 31st 2025]]</f>
        <v>0</v>
      </c>
      <c r="X331" s="35" t="str">
        <f>Table19[[#This Row],[Wage Enhancement (WEG) Eligibility Rate per hour]]</f>
        <v/>
      </c>
      <c r="Y331" s="42">
        <f>Table19[[#This Row],[Hourly Pay Equity (PE) (if applicable)]]+Table19[[#This Row],[GOF (SWB) + Hourly Historical Funding (if applicable)]]</f>
        <v>0</v>
      </c>
      <c r="Z331" s="36">
        <f>IFERROR(Table19[[#This Row],[2025 Wage Increase Rate]]+Table19[[#This Row],[2025 Wage Floor Rate]]+Table19[[#This Row],[Wage Stability]],0)</f>
        <v>0</v>
      </c>
    </row>
    <row r="332" spans="1:26" outlineLevel="1" x14ac:dyDescent="0.55000000000000004">
      <c r="A332" s="11"/>
      <c r="B332" s="12"/>
      <c r="C332" s="12"/>
      <c r="D332" s="11"/>
      <c r="E332" s="32" t="str">
        <f>IF(ISERROR(VLOOKUP(D332,'Data Input (ROP Use Only)'!$D$1:$E$4,2,FALSE)),"",(VLOOKUP(D332,'Data Input (ROP Use Only)'!$D$1:$E$4,2,FALSE)))</f>
        <v/>
      </c>
      <c r="F332" s="32" t="str">
        <f>IF(ISERROR(VLOOKUP(D332,'Data Input (ROP Use Only)'!$D$1:$F$4,3,FALSE)),"",(VLOOKUP(D332,'Data Input (ROP Use Only)'!$D$1:$F$4,3,FALSE)))</f>
        <v/>
      </c>
      <c r="G332" s="9"/>
      <c r="H332" s="9"/>
      <c r="I332" s="10"/>
      <c r="J332" s="10"/>
      <c r="K332" s="10"/>
      <c r="L332" s="13">
        <f>SUM(Table19[[#This Row],[Base Wage per hour as of December 31st, 2024
 (before applying any grants/enhancements)]:[GOF (SWB) + Hourly Historical Funding (if applicable)]])</f>
        <v>0</v>
      </c>
      <c r="M332" s="7" t="str">
        <f>IF(ISERROR(VLOOKUP(D332,'Data Input (ROP Use Only)'!$D$1:$G$4,4,FALSE)),"",(VLOOKUP(D332,'Data Input (ROP Use Only)'!$D$1:$G$4,4,FALSE)))</f>
        <v/>
      </c>
      <c r="N332" s="5" t="str" cm="1">
        <f t="array" ref="N332">IFERROR((_xlfn.IFS(M332-L332&lt;=0,0,M332-L332&lt;=0,0,M332-L332&gt;=2,2,M332-L332&lt;3,M332-L332)),"")</f>
        <v/>
      </c>
      <c r="O332" s="5">
        <f>SUM(Table19[[#This Row],[Base Wage per hour as of December 31st, 2024
 (before applying any grants/enhancements)]:[GOF (SWB) + Hourly Historical Funding (if applicable)]],Table19[[#This Row],[Wage Enhancement (WEG) Eligibility Rate per hour]])</f>
        <v>0</v>
      </c>
      <c r="P332" s="5" t="str" cm="1">
        <f t="array" ref="P332">IFERROR((_xlfn.IFS(C332="NON-RECE",0,C332="Director-Approved",0,F332-O332&lt;=0,0,F332-O332&lt;=0,0,F332-O332&gt;=3,3,F332-O332&lt;3,F332-O332)),"")</f>
        <v/>
      </c>
      <c r="Q332" s="4" cm="1">
        <f t="array" ref="Q332">_xlfn.IFS(O332=0,0,O332&gt;=0,O332+P332)</f>
        <v>0</v>
      </c>
      <c r="R332" s="5" t="str">
        <f t="shared" ref="R332:R395" si="5">IF(C332="Director-Approved",0,(IF(C332="NON-RECE",0,(IF(ISERROR(IF(Q332&lt;E332,E332-Q332,0)),"",IF(Q332&lt;E332,E332-Q332,0))))))</f>
        <v/>
      </c>
      <c r="S332" s="4" cm="1">
        <f t="array" ref="S332">_xlfn.IFS(Q332=0,0,Q332&gt;=0,Q332+R332)</f>
        <v>0</v>
      </c>
      <c r="T33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2" s="5">
        <f>MAX(Table19[[#This Row],[Staff Hourly Wage as of December 31st, 2024
 (inclusive of all grants/enhancements, do NOT include top-up)]],Table19[[#This Row],[Base Wage + PE + Historical + GOF + HA + WEG + Wage increase + Wage floor ]])</f>
        <v>0</v>
      </c>
      <c r="V332" s="4">
        <f>Table19[[#This Row],[Final 2025 Hourly Wage
(Higher of column H '[2024 wage'] and column S '[2025 wage'])]]*Table19[[#This Row],[Estimated program hours worked from Jan 1st to Dec 31st 2025]]</f>
        <v>0</v>
      </c>
      <c r="X332" s="35" t="str">
        <f>Table19[[#This Row],[Wage Enhancement (WEG) Eligibility Rate per hour]]</f>
        <v/>
      </c>
      <c r="Y332" s="42">
        <f>Table19[[#This Row],[Hourly Pay Equity (PE) (if applicable)]]+Table19[[#This Row],[GOF (SWB) + Hourly Historical Funding (if applicable)]]</f>
        <v>0</v>
      </c>
      <c r="Z332" s="36">
        <f>IFERROR(Table19[[#This Row],[2025 Wage Increase Rate]]+Table19[[#This Row],[2025 Wage Floor Rate]]+Table19[[#This Row],[Wage Stability]],0)</f>
        <v>0</v>
      </c>
    </row>
    <row r="333" spans="1:26" outlineLevel="1" x14ac:dyDescent="0.55000000000000004">
      <c r="A333" s="11"/>
      <c r="B333" s="12"/>
      <c r="C333" s="12"/>
      <c r="D333" s="11"/>
      <c r="E333" s="32" t="str">
        <f>IF(ISERROR(VLOOKUP(D333,'Data Input (ROP Use Only)'!$D$1:$E$4,2,FALSE)),"",(VLOOKUP(D333,'Data Input (ROP Use Only)'!$D$1:$E$4,2,FALSE)))</f>
        <v/>
      </c>
      <c r="F333" s="32" t="str">
        <f>IF(ISERROR(VLOOKUP(D333,'Data Input (ROP Use Only)'!$D$1:$F$4,3,FALSE)),"",(VLOOKUP(D333,'Data Input (ROP Use Only)'!$D$1:$F$4,3,FALSE)))</f>
        <v/>
      </c>
      <c r="G333" s="9"/>
      <c r="H333" s="9"/>
      <c r="I333" s="10"/>
      <c r="J333" s="10"/>
      <c r="K333" s="10"/>
      <c r="L333" s="13">
        <f>SUM(Table19[[#This Row],[Base Wage per hour as of December 31st, 2024
 (before applying any grants/enhancements)]:[GOF (SWB) + Hourly Historical Funding (if applicable)]])</f>
        <v>0</v>
      </c>
      <c r="M333" s="7" t="str">
        <f>IF(ISERROR(VLOOKUP(D333,'Data Input (ROP Use Only)'!$D$1:$G$4,4,FALSE)),"",(VLOOKUP(D333,'Data Input (ROP Use Only)'!$D$1:$G$4,4,FALSE)))</f>
        <v/>
      </c>
      <c r="N333" s="5" t="str" cm="1">
        <f t="array" ref="N333">IFERROR((_xlfn.IFS(M333-L333&lt;=0,0,M333-L333&lt;=0,0,M333-L333&gt;=2,2,M333-L333&lt;3,M333-L333)),"")</f>
        <v/>
      </c>
      <c r="O333" s="5">
        <f>SUM(Table19[[#This Row],[Base Wage per hour as of December 31st, 2024
 (before applying any grants/enhancements)]:[GOF (SWB) + Hourly Historical Funding (if applicable)]],Table19[[#This Row],[Wage Enhancement (WEG) Eligibility Rate per hour]])</f>
        <v>0</v>
      </c>
      <c r="P333" s="5" t="str" cm="1">
        <f t="array" ref="P333">IFERROR((_xlfn.IFS(C333="NON-RECE",0,C333="Director-Approved",0,F333-O333&lt;=0,0,F333-O333&lt;=0,0,F333-O333&gt;=3,3,F333-O333&lt;3,F333-O333)),"")</f>
        <v/>
      </c>
      <c r="Q333" s="4" cm="1">
        <f t="array" ref="Q333">_xlfn.IFS(O333=0,0,O333&gt;=0,O333+P333)</f>
        <v>0</v>
      </c>
      <c r="R333" s="5" t="str">
        <f t="shared" si="5"/>
        <v/>
      </c>
      <c r="S333" s="4" cm="1">
        <f t="array" ref="S333">_xlfn.IFS(Q333=0,0,Q333&gt;=0,Q333+R333)</f>
        <v>0</v>
      </c>
      <c r="T33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3" s="5">
        <f>MAX(Table19[[#This Row],[Staff Hourly Wage as of December 31st, 2024
 (inclusive of all grants/enhancements, do NOT include top-up)]],Table19[[#This Row],[Base Wage + PE + Historical + GOF + HA + WEG + Wage increase + Wage floor ]])</f>
        <v>0</v>
      </c>
      <c r="V333" s="4">
        <f>Table19[[#This Row],[Final 2025 Hourly Wage
(Higher of column H '[2024 wage'] and column S '[2025 wage'])]]*Table19[[#This Row],[Estimated program hours worked from Jan 1st to Dec 31st 2025]]</f>
        <v>0</v>
      </c>
      <c r="X333" s="35" t="str">
        <f>Table19[[#This Row],[Wage Enhancement (WEG) Eligibility Rate per hour]]</f>
        <v/>
      </c>
      <c r="Y333" s="42">
        <f>Table19[[#This Row],[Hourly Pay Equity (PE) (if applicable)]]+Table19[[#This Row],[GOF (SWB) + Hourly Historical Funding (if applicable)]]</f>
        <v>0</v>
      </c>
      <c r="Z333" s="36">
        <f>IFERROR(Table19[[#This Row],[2025 Wage Increase Rate]]+Table19[[#This Row],[2025 Wage Floor Rate]]+Table19[[#This Row],[Wage Stability]],0)</f>
        <v>0</v>
      </c>
    </row>
    <row r="334" spans="1:26" outlineLevel="1" x14ac:dyDescent="0.55000000000000004">
      <c r="A334" s="11"/>
      <c r="B334" s="12"/>
      <c r="C334" s="12"/>
      <c r="D334" s="11"/>
      <c r="E334" s="32" t="str">
        <f>IF(ISERROR(VLOOKUP(D334,'Data Input (ROP Use Only)'!$D$1:$E$4,2,FALSE)),"",(VLOOKUP(D334,'Data Input (ROP Use Only)'!$D$1:$E$4,2,FALSE)))</f>
        <v/>
      </c>
      <c r="F334" s="32" t="str">
        <f>IF(ISERROR(VLOOKUP(D334,'Data Input (ROP Use Only)'!$D$1:$F$4,3,FALSE)),"",(VLOOKUP(D334,'Data Input (ROP Use Only)'!$D$1:$F$4,3,FALSE)))</f>
        <v/>
      </c>
      <c r="G334" s="9"/>
      <c r="H334" s="9"/>
      <c r="I334" s="10"/>
      <c r="J334" s="10"/>
      <c r="K334" s="10"/>
      <c r="L334" s="13">
        <f>SUM(Table19[[#This Row],[Base Wage per hour as of December 31st, 2024
 (before applying any grants/enhancements)]:[GOF (SWB) + Hourly Historical Funding (if applicable)]])</f>
        <v>0</v>
      </c>
      <c r="M334" s="7" t="str">
        <f>IF(ISERROR(VLOOKUP(D334,'Data Input (ROP Use Only)'!$D$1:$G$4,4,FALSE)),"",(VLOOKUP(D334,'Data Input (ROP Use Only)'!$D$1:$G$4,4,FALSE)))</f>
        <v/>
      </c>
      <c r="N334" s="5" t="str" cm="1">
        <f t="array" ref="N334">IFERROR((_xlfn.IFS(M334-L334&lt;=0,0,M334-L334&lt;=0,0,M334-L334&gt;=2,2,M334-L334&lt;3,M334-L334)),"")</f>
        <v/>
      </c>
      <c r="O334" s="5">
        <f>SUM(Table19[[#This Row],[Base Wage per hour as of December 31st, 2024
 (before applying any grants/enhancements)]:[GOF (SWB) + Hourly Historical Funding (if applicable)]],Table19[[#This Row],[Wage Enhancement (WEG) Eligibility Rate per hour]])</f>
        <v>0</v>
      </c>
      <c r="P334" s="5" t="str" cm="1">
        <f t="array" ref="P334">IFERROR((_xlfn.IFS(C334="NON-RECE",0,C334="Director-Approved",0,F334-O334&lt;=0,0,F334-O334&lt;=0,0,F334-O334&gt;=3,3,F334-O334&lt;3,F334-O334)),"")</f>
        <v/>
      </c>
      <c r="Q334" s="4" cm="1">
        <f t="array" ref="Q334">_xlfn.IFS(O334=0,0,O334&gt;=0,O334+P334)</f>
        <v>0</v>
      </c>
      <c r="R334" s="5" t="str">
        <f t="shared" si="5"/>
        <v/>
      </c>
      <c r="S334" s="4" cm="1">
        <f t="array" ref="S334">_xlfn.IFS(Q334=0,0,Q334&gt;=0,Q334+R334)</f>
        <v>0</v>
      </c>
      <c r="T33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4" s="5">
        <f>MAX(Table19[[#This Row],[Staff Hourly Wage as of December 31st, 2024
 (inclusive of all grants/enhancements, do NOT include top-up)]],Table19[[#This Row],[Base Wage + PE + Historical + GOF + HA + WEG + Wage increase + Wage floor ]])</f>
        <v>0</v>
      </c>
      <c r="V334" s="4">
        <f>Table19[[#This Row],[Final 2025 Hourly Wage
(Higher of column H '[2024 wage'] and column S '[2025 wage'])]]*Table19[[#This Row],[Estimated program hours worked from Jan 1st to Dec 31st 2025]]</f>
        <v>0</v>
      </c>
      <c r="X334" s="35" t="str">
        <f>Table19[[#This Row],[Wage Enhancement (WEG) Eligibility Rate per hour]]</f>
        <v/>
      </c>
      <c r="Y334" s="42">
        <f>Table19[[#This Row],[Hourly Pay Equity (PE) (if applicable)]]+Table19[[#This Row],[GOF (SWB) + Hourly Historical Funding (if applicable)]]</f>
        <v>0</v>
      </c>
      <c r="Z334" s="36">
        <f>IFERROR(Table19[[#This Row],[2025 Wage Increase Rate]]+Table19[[#This Row],[2025 Wage Floor Rate]]+Table19[[#This Row],[Wage Stability]],0)</f>
        <v>0</v>
      </c>
    </row>
    <row r="335" spans="1:26" outlineLevel="1" x14ac:dyDescent="0.55000000000000004">
      <c r="A335" s="11"/>
      <c r="B335" s="12"/>
      <c r="C335" s="12"/>
      <c r="D335" s="11"/>
      <c r="E335" s="32" t="str">
        <f>IF(ISERROR(VLOOKUP(D335,'Data Input (ROP Use Only)'!$D$1:$E$4,2,FALSE)),"",(VLOOKUP(D335,'Data Input (ROP Use Only)'!$D$1:$E$4,2,FALSE)))</f>
        <v/>
      </c>
      <c r="F335" s="32" t="str">
        <f>IF(ISERROR(VLOOKUP(D335,'Data Input (ROP Use Only)'!$D$1:$F$4,3,FALSE)),"",(VLOOKUP(D335,'Data Input (ROP Use Only)'!$D$1:$F$4,3,FALSE)))</f>
        <v/>
      </c>
      <c r="G335" s="9"/>
      <c r="H335" s="9"/>
      <c r="I335" s="10"/>
      <c r="J335" s="10"/>
      <c r="K335" s="10"/>
      <c r="L335" s="13">
        <f>SUM(Table19[[#This Row],[Base Wage per hour as of December 31st, 2024
 (before applying any grants/enhancements)]:[GOF (SWB) + Hourly Historical Funding (if applicable)]])</f>
        <v>0</v>
      </c>
      <c r="M335" s="7" t="str">
        <f>IF(ISERROR(VLOOKUP(D335,'Data Input (ROP Use Only)'!$D$1:$G$4,4,FALSE)),"",(VLOOKUP(D335,'Data Input (ROP Use Only)'!$D$1:$G$4,4,FALSE)))</f>
        <v/>
      </c>
      <c r="N335" s="5" t="str" cm="1">
        <f t="array" ref="N335">IFERROR((_xlfn.IFS(M335-L335&lt;=0,0,M335-L335&lt;=0,0,M335-L335&gt;=2,2,M335-L335&lt;3,M335-L335)),"")</f>
        <v/>
      </c>
      <c r="O335" s="5">
        <f>SUM(Table19[[#This Row],[Base Wage per hour as of December 31st, 2024
 (before applying any grants/enhancements)]:[GOF (SWB) + Hourly Historical Funding (if applicable)]],Table19[[#This Row],[Wage Enhancement (WEG) Eligibility Rate per hour]])</f>
        <v>0</v>
      </c>
      <c r="P335" s="5" t="str" cm="1">
        <f t="array" ref="P335">IFERROR((_xlfn.IFS(C335="NON-RECE",0,C335="Director-Approved",0,F335-O335&lt;=0,0,F335-O335&lt;=0,0,F335-O335&gt;=3,3,F335-O335&lt;3,F335-O335)),"")</f>
        <v/>
      </c>
      <c r="Q335" s="4" cm="1">
        <f t="array" ref="Q335">_xlfn.IFS(O335=0,0,O335&gt;=0,O335+P335)</f>
        <v>0</v>
      </c>
      <c r="R335" s="5" t="str">
        <f t="shared" si="5"/>
        <v/>
      </c>
      <c r="S335" s="4" cm="1">
        <f t="array" ref="S335">_xlfn.IFS(Q335=0,0,Q335&gt;=0,Q335+R335)</f>
        <v>0</v>
      </c>
      <c r="T33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5" s="5">
        <f>MAX(Table19[[#This Row],[Staff Hourly Wage as of December 31st, 2024
 (inclusive of all grants/enhancements, do NOT include top-up)]],Table19[[#This Row],[Base Wage + PE + Historical + GOF + HA + WEG + Wage increase + Wage floor ]])</f>
        <v>0</v>
      </c>
      <c r="V335" s="4">
        <f>Table19[[#This Row],[Final 2025 Hourly Wage
(Higher of column H '[2024 wage'] and column S '[2025 wage'])]]*Table19[[#This Row],[Estimated program hours worked from Jan 1st to Dec 31st 2025]]</f>
        <v>0</v>
      </c>
      <c r="X335" s="35" t="str">
        <f>Table19[[#This Row],[Wage Enhancement (WEG) Eligibility Rate per hour]]</f>
        <v/>
      </c>
      <c r="Y335" s="42">
        <f>Table19[[#This Row],[Hourly Pay Equity (PE) (if applicable)]]+Table19[[#This Row],[GOF (SWB) + Hourly Historical Funding (if applicable)]]</f>
        <v>0</v>
      </c>
      <c r="Z335" s="36">
        <f>IFERROR(Table19[[#This Row],[2025 Wage Increase Rate]]+Table19[[#This Row],[2025 Wage Floor Rate]]+Table19[[#This Row],[Wage Stability]],0)</f>
        <v>0</v>
      </c>
    </row>
    <row r="336" spans="1:26" outlineLevel="1" x14ac:dyDescent="0.55000000000000004">
      <c r="A336" s="11"/>
      <c r="B336" s="12"/>
      <c r="C336" s="12"/>
      <c r="D336" s="11"/>
      <c r="E336" s="32" t="str">
        <f>IF(ISERROR(VLOOKUP(D336,'Data Input (ROP Use Only)'!$D$1:$E$4,2,FALSE)),"",(VLOOKUP(D336,'Data Input (ROP Use Only)'!$D$1:$E$4,2,FALSE)))</f>
        <v/>
      </c>
      <c r="F336" s="32" t="str">
        <f>IF(ISERROR(VLOOKUP(D336,'Data Input (ROP Use Only)'!$D$1:$F$4,3,FALSE)),"",(VLOOKUP(D336,'Data Input (ROP Use Only)'!$D$1:$F$4,3,FALSE)))</f>
        <v/>
      </c>
      <c r="G336" s="9"/>
      <c r="H336" s="9"/>
      <c r="I336" s="10"/>
      <c r="J336" s="10"/>
      <c r="K336" s="10"/>
      <c r="L336" s="13">
        <f>SUM(Table19[[#This Row],[Base Wage per hour as of December 31st, 2024
 (before applying any grants/enhancements)]:[GOF (SWB) + Hourly Historical Funding (if applicable)]])</f>
        <v>0</v>
      </c>
      <c r="M336" s="7" t="str">
        <f>IF(ISERROR(VLOOKUP(D336,'Data Input (ROP Use Only)'!$D$1:$G$4,4,FALSE)),"",(VLOOKUP(D336,'Data Input (ROP Use Only)'!$D$1:$G$4,4,FALSE)))</f>
        <v/>
      </c>
      <c r="N336" s="5" t="str" cm="1">
        <f t="array" ref="N336">IFERROR((_xlfn.IFS(M336-L336&lt;=0,0,M336-L336&lt;=0,0,M336-L336&gt;=2,2,M336-L336&lt;3,M336-L336)),"")</f>
        <v/>
      </c>
      <c r="O336" s="5">
        <f>SUM(Table19[[#This Row],[Base Wage per hour as of December 31st, 2024
 (before applying any grants/enhancements)]:[GOF (SWB) + Hourly Historical Funding (if applicable)]],Table19[[#This Row],[Wage Enhancement (WEG) Eligibility Rate per hour]])</f>
        <v>0</v>
      </c>
      <c r="P336" s="5" t="str" cm="1">
        <f t="array" ref="P336">IFERROR((_xlfn.IFS(C336="NON-RECE",0,C336="Director-Approved",0,F336-O336&lt;=0,0,F336-O336&lt;=0,0,F336-O336&gt;=3,3,F336-O336&lt;3,F336-O336)),"")</f>
        <v/>
      </c>
      <c r="Q336" s="4" cm="1">
        <f t="array" ref="Q336">_xlfn.IFS(O336=0,0,O336&gt;=0,O336+P336)</f>
        <v>0</v>
      </c>
      <c r="R336" s="5" t="str">
        <f t="shared" si="5"/>
        <v/>
      </c>
      <c r="S336" s="4" cm="1">
        <f t="array" ref="S336">_xlfn.IFS(Q336=0,0,Q336&gt;=0,Q336+R336)</f>
        <v>0</v>
      </c>
      <c r="T33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6" s="5">
        <f>MAX(Table19[[#This Row],[Staff Hourly Wage as of December 31st, 2024
 (inclusive of all grants/enhancements, do NOT include top-up)]],Table19[[#This Row],[Base Wage + PE + Historical + GOF + HA + WEG + Wage increase + Wage floor ]])</f>
        <v>0</v>
      </c>
      <c r="V336" s="4">
        <f>Table19[[#This Row],[Final 2025 Hourly Wage
(Higher of column H '[2024 wage'] and column S '[2025 wage'])]]*Table19[[#This Row],[Estimated program hours worked from Jan 1st to Dec 31st 2025]]</f>
        <v>0</v>
      </c>
      <c r="X336" s="35" t="str">
        <f>Table19[[#This Row],[Wage Enhancement (WEG) Eligibility Rate per hour]]</f>
        <v/>
      </c>
      <c r="Y336" s="42">
        <f>Table19[[#This Row],[Hourly Pay Equity (PE) (if applicable)]]+Table19[[#This Row],[GOF (SWB) + Hourly Historical Funding (if applicable)]]</f>
        <v>0</v>
      </c>
      <c r="Z336" s="36">
        <f>IFERROR(Table19[[#This Row],[2025 Wage Increase Rate]]+Table19[[#This Row],[2025 Wage Floor Rate]]+Table19[[#This Row],[Wage Stability]],0)</f>
        <v>0</v>
      </c>
    </row>
    <row r="337" spans="1:26" outlineLevel="1" x14ac:dyDescent="0.55000000000000004">
      <c r="A337" s="11"/>
      <c r="B337" s="12"/>
      <c r="C337" s="12"/>
      <c r="D337" s="11"/>
      <c r="E337" s="32" t="str">
        <f>IF(ISERROR(VLOOKUP(D337,'Data Input (ROP Use Only)'!$D$1:$E$4,2,FALSE)),"",(VLOOKUP(D337,'Data Input (ROP Use Only)'!$D$1:$E$4,2,FALSE)))</f>
        <v/>
      </c>
      <c r="F337" s="32" t="str">
        <f>IF(ISERROR(VLOOKUP(D337,'Data Input (ROP Use Only)'!$D$1:$F$4,3,FALSE)),"",(VLOOKUP(D337,'Data Input (ROP Use Only)'!$D$1:$F$4,3,FALSE)))</f>
        <v/>
      </c>
      <c r="G337" s="9"/>
      <c r="H337" s="9"/>
      <c r="I337" s="10"/>
      <c r="J337" s="10"/>
      <c r="K337" s="10"/>
      <c r="L337" s="13">
        <f>SUM(Table19[[#This Row],[Base Wage per hour as of December 31st, 2024
 (before applying any grants/enhancements)]:[GOF (SWB) + Hourly Historical Funding (if applicable)]])</f>
        <v>0</v>
      </c>
      <c r="M337" s="7" t="str">
        <f>IF(ISERROR(VLOOKUP(D337,'Data Input (ROP Use Only)'!$D$1:$G$4,4,FALSE)),"",(VLOOKUP(D337,'Data Input (ROP Use Only)'!$D$1:$G$4,4,FALSE)))</f>
        <v/>
      </c>
      <c r="N337" s="5" t="str" cm="1">
        <f t="array" ref="N337">IFERROR((_xlfn.IFS(M337-L337&lt;=0,0,M337-L337&lt;=0,0,M337-L337&gt;=2,2,M337-L337&lt;3,M337-L337)),"")</f>
        <v/>
      </c>
      <c r="O337" s="5">
        <f>SUM(Table19[[#This Row],[Base Wage per hour as of December 31st, 2024
 (before applying any grants/enhancements)]:[GOF (SWB) + Hourly Historical Funding (if applicable)]],Table19[[#This Row],[Wage Enhancement (WEG) Eligibility Rate per hour]])</f>
        <v>0</v>
      </c>
      <c r="P337" s="5" t="str" cm="1">
        <f t="array" ref="P337">IFERROR((_xlfn.IFS(C337="NON-RECE",0,C337="Director-Approved",0,F337-O337&lt;=0,0,F337-O337&lt;=0,0,F337-O337&gt;=3,3,F337-O337&lt;3,F337-O337)),"")</f>
        <v/>
      </c>
      <c r="Q337" s="4" cm="1">
        <f t="array" ref="Q337">_xlfn.IFS(O337=0,0,O337&gt;=0,O337+P337)</f>
        <v>0</v>
      </c>
      <c r="R337" s="5" t="str">
        <f t="shared" si="5"/>
        <v/>
      </c>
      <c r="S337" s="4" cm="1">
        <f t="array" ref="S337">_xlfn.IFS(Q337=0,0,Q337&gt;=0,Q337+R337)</f>
        <v>0</v>
      </c>
      <c r="T33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7" s="5">
        <f>MAX(Table19[[#This Row],[Staff Hourly Wage as of December 31st, 2024
 (inclusive of all grants/enhancements, do NOT include top-up)]],Table19[[#This Row],[Base Wage + PE + Historical + GOF + HA + WEG + Wage increase + Wage floor ]])</f>
        <v>0</v>
      </c>
      <c r="V337" s="4">
        <f>Table19[[#This Row],[Final 2025 Hourly Wage
(Higher of column H '[2024 wage'] and column S '[2025 wage'])]]*Table19[[#This Row],[Estimated program hours worked from Jan 1st to Dec 31st 2025]]</f>
        <v>0</v>
      </c>
      <c r="X337" s="35" t="str">
        <f>Table19[[#This Row],[Wage Enhancement (WEG) Eligibility Rate per hour]]</f>
        <v/>
      </c>
      <c r="Y337" s="42">
        <f>Table19[[#This Row],[Hourly Pay Equity (PE) (if applicable)]]+Table19[[#This Row],[GOF (SWB) + Hourly Historical Funding (if applicable)]]</f>
        <v>0</v>
      </c>
      <c r="Z337" s="36">
        <f>IFERROR(Table19[[#This Row],[2025 Wage Increase Rate]]+Table19[[#This Row],[2025 Wage Floor Rate]]+Table19[[#This Row],[Wage Stability]],0)</f>
        <v>0</v>
      </c>
    </row>
    <row r="338" spans="1:26" outlineLevel="1" x14ac:dyDescent="0.55000000000000004">
      <c r="A338" s="11"/>
      <c r="B338" s="12"/>
      <c r="C338" s="12"/>
      <c r="D338" s="11"/>
      <c r="E338" s="32" t="str">
        <f>IF(ISERROR(VLOOKUP(D338,'Data Input (ROP Use Only)'!$D$1:$E$4,2,FALSE)),"",(VLOOKUP(D338,'Data Input (ROP Use Only)'!$D$1:$E$4,2,FALSE)))</f>
        <v/>
      </c>
      <c r="F338" s="32" t="str">
        <f>IF(ISERROR(VLOOKUP(D338,'Data Input (ROP Use Only)'!$D$1:$F$4,3,FALSE)),"",(VLOOKUP(D338,'Data Input (ROP Use Only)'!$D$1:$F$4,3,FALSE)))</f>
        <v/>
      </c>
      <c r="G338" s="9"/>
      <c r="H338" s="9"/>
      <c r="I338" s="10"/>
      <c r="J338" s="10"/>
      <c r="K338" s="10"/>
      <c r="L338" s="13">
        <f>SUM(Table19[[#This Row],[Base Wage per hour as of December 31st, 2024
 (before applying any grants/enhancements)]:[GOF (SWB) + Hourly Historical Funding (if applicable)]])</f>
        <v>0</v>
      </c>
      <c r="M338" s="7" t="str">
        <f>IF(ISERROR(VLOOKUP(D338,'Data Input (ROP Use Only)'!$D$1:$G$4,4,FALSE)),"",(VLOOKUP(D338,'Data Input (ROP Use Only)'!$D$1:$G$4,4,FALSE)))</f>
        <v/>
      </c>
      <c r="N338" s="5" t="str" cm="1">
        <f t="array" ref="N338">IFERROR((_xlfn.IFS(M338-L338&lt;=0,0,M338-L338&lt;=0,0,M338-L338&gt;=2,2,M338-L338&lt;3,M338-L338)),"")</f>
        <v/>
      </c>
      <c r="O338" s="5">
        <f>SUM(Table19[[#This Row],[Base Wage per hour as of December 31st, 2024
 (before applying any grants/enhancements)]:[GOF (SWB) + Hourly Historical Funding (if applicable)]],Table19[[#This Row],[Wage Enhancement (WEG) Eligibility Rate per hour]])</f>
        <v>0</v>
      </c>
      <c r="P338" s="5" t="str" cm="1">
        <f t="array" ref="P338">IFERROR((_xlfn.IFS(C338="NON-RECE",0,C338="Director-Approved",0,F338-O338&lt;=0,0,F338-O338&lt;=0,0,F338-O338&gt;=3,3,F338-O338&lt;3,F338-O338)),"")</f>
        <v/>
      </c>
      <c r="Q338" s="4" cm="1">
        <f t="array" ref="Q338">_xlfn.IFS(O338=0,0,O338&gt;=0,O338+P338)</f>
        <v>0</v>
      </c>
      <c r="R338" s="5" t="str">
        <f t="shared" si="5"/>
        <v/>
      </c>
      <c r="S338" s="4" cm="1">
        <f t="array" ref="S338">_xlfn.IFS(Q338=0,0,Q338&gt;=0,Q338+R338)</f>
        <v>0</v>
      </c>
      <c r="T33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8" s="5">
        <f>MAX(Table19[[#This Row],[Staff Hourly Wage as of December 31st, 2024
 (inclusive of all grants/enhancements, do NOT include top-up)]],Table19[[#This Row],[Base Wage + PE + Historical + GOF + HA + WEG + Wage increase + Wage floor ]])</f>
        <v>0</v>
      </c>
      <c r="V338" s="4">
        <f>Table19[[#This Row],[Final 2025 Hourly Wage
(Higher of column H '[2024 wage'] and column S '[2025 wage'])]]*Table19[[#This Row],[Estimated program hours worked from Jan 1st to Dec 31st 2025]]</f>
        <v>0</v>
      </c>
      <c r="X338" s="35" t="str">
        <f>Table19[[#This Row],[Wage Enhancement (WEG) Eligibility Rate per hour]]</f>
        <v/>
      </c>
      <c r="Y338" s="42">
        <f>Table19[[#This Row],[Hourly Pay Equity (PE) (if applicable)]]+Table19[[#This Row],[GOF (SWB) + Hourly Historical Funding (if applicable)]]</f>
        <v>0</v>
      </c>
      <c r="Z338" s="36">
        <f>IFERROR(Table19[[#This Row],[2025 Wage Increase Rate]]+Table19[[#This Row],[2025 Wage Floor Rate]]+Table19[[#This Row],[Wage Stability]],0)</f>
        <v>0</v>
      </c>
    </row>
    <row r="339" spans="1:26" outlineLevel="1" x14ac:dyDescent="0.55000000000000004">
      <c r="A339" s="11"/>
      <c r="B339" s="12"/>
      <c r="C339" s="12"/>
      <c r="D339" s="11"/>
      <c r="E339" s="32" t="str">
        <f>IF(ISERROR(VLOOKUP(D339,'Data Input (ROP Use Only)'!$D$1:$E$4,2,FALSE)),"",(VLOOKUP(D339,'Data Input (ROP Use Only)'!$D$1:$E$4,2,FALSE)))</f>
        <v/>
      </c>
      <c r="F339" s="32" t="str">
        <f>IF(ISERROR(VLOOKUP(D339,'Data Input (ROP Use Only)'!$D$1:$F$4,3,FALSE)),"",(VLOOKUP(D339,'Data Input (ROP Use Only)'!$D$1:$F$4,3,FALSE)))</f>
        <v/>
      </c>
      <c r="G339" s="9"/>
      <c r="H339" s="9"/>
      <c r="I339" s="10"/>
      <c r="J339" s="10"/>
      <c r="K339" s="10"/>
      <c r="L339" s="13">
        <f>SUM(Table19[[#This Row],[Base Wage per hour as of December 31st, 2024
 (before applying any grants/enhancements)]:[GOF (SWB) + Hourly Historical Funding (if applicable)]])</f>
        <v>0</v>
      </c>
      <c r="M339" s="7" t="str">
        <f>IF(ISERROR(VLOOKUP(D339,'Data Input (ROP Use Only)'!$D$1:$G$4,4,FALSE)),"",(VLOOKUP(D339,'Data Input (ROP Use Only)'!$D$1:$G$4,4,FALSE)))</f>
        <v/>
      </c>
      <c r="N339" s="5" t="str" cm="1">
        <f t="array" ref="N339">IFERROR((_xlfn.IFS(M339-L339&lt;=0,0,M339-L339&lt;=0,0,M339-L339&gt;=2,2,M339-L339&lt;3,M339-L339)),"")</f>
        <v/>
      </c>
      <c r="O339" s="5">
        <f>SUM(Table19[[#This Row],[Base Wage per hour as of December 31st, 2024
 (before applying any grants/enhancements)]:[GOF (SWB) + Hourly Historical Funding (if applicable)]],Table19[[#This Row],[Wage Enhancement (WEG) Eligibility Rate per hour]])</f>
        <v>0</v>
      </c>
      <c r="P339" s="5" t="str" cm="1">
        <f t="array" ref="P339">IFERROR((_xlfn.IFS(C339="NON-RECE",0,C339="Director-Approved",0,F339-O339&lt;=0,0,F339-O339&lt;=0,0,F339-O339&gt;=3,3,F339-O339&lt;3,F339-O339)),"")</f>
        <v/>
      </c>
      <c r="Q339" s="4" cm="1">
        <f t="array" ref="Q339">_xlfn.IFS(O339=0,0,O339&gt;=0,O339+P339)</f>
        <v>0</v>
      </c>
      <c r="R339" s="5" t="str">
        <f t="shared" si="5"/>
        <v/>
      </c>
      <c r="S339" s="4" cm="1">
        <f t="array" ref="S339">_xlfn.IFS(Q339=0,0,Q339&gt;=0,Q339+R339)</f>
        <v>0</v>
      </c>
      <c r="T33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39" s="5">
        <f>MAX(Table19[[#This Row],[Staff Hourly Wage as of December 31st, 2024
 (inclusive of all grants/enhancements, do NOT include top-up)]],Table19[[#This Row],[Base Wage + PE + Historical + GOF + HA + WEG + Wage increase + Wage floor ]])</f>
        <v>0</v>
      </c>
      <c r="V339" s="4">
        <f>Table19[[#This Row],[Final 2025 Hourly Wage
(Higher of column H '[2024 wage'] and column S '[2025 wage'])]]*Table19[[#This Row],[Estimated program hours worked from Jan 1st to Dec 31st 2025]]</f>
        <v>0</v>
      </c>
      <c r="X339" s="35" t="str">
        <f>Table19[[#This Row],[Wage Enhancement (WEG) Eligibility Rate per hour]]</f>
        <v/>
      </c>
      <c r="Y339" s="42">
        <f>Table19[[#This Row],[Hourly Pay Equity (PE) (if applicable)]]+Table19[[#This Row],[GOF (SWB) + Hourly Historical Funding (if applicable)]]</f>
        <v>0</v>
      </c>
      <c r="Z339" s="36">
        <f>IFERROR(Table19[[#This Row],[2025 Wage Increase Rate]]+Table19[[#This Row],[2025 Wage Floor Rate]]+Table19[[#This Row],[Wage Stability]],0)</f>
        <v>0</v>
      </c>
    </row>
    <row r="340" spans="1:26" outlineLevel="1" x14ac:dyDescent="0.55000000000000004">
      <c r="A340" s="11"/>
      <c r="B340" s="12"/>
      <c r="C340" s="12"/>
      <c r="D340" s="11"/>
      <c r="E340" s="32" t="str">
        <f>IF(ISERROR(VLOOKUP(D340,'Data Input (ROP Use Only)'!$D$1:$E$4,2,FALSE)),"",(VLOOKUP(D340,'Data Input (ROP Use Only)'!$D$1:$E$4,2,FALSE)))</f>
        <v/>
      </c>
      <c r="F340" s="32" t="str">
        <f>IF(ISERROR(VLOOKUP(D340,'Data Input (ROP Use Only)'!$D$1:$F$4,3,FALSE)),"",(VLOOKUP(D340,'Data Input (ROP Use Only)'!$D$1:$F$4,3,FALSE)))</f>
        <v/>
      </c>
      <c r="G340" s="9"/>
      <c r="H340" s="9"/>
      <c r="I340" s="10"/>
      <c r="J340" s="10"/>
      <c r="K340" s="10"/>
      <c r="L340" s="13">
        <f>SUM(Table19[[#This Row],[Base Wage per hour as of December 31st, 2024
 (before applying any grants/enhancements)]:[GOF (SWB) + Hourly Historical Funding (if applicable)]])</f>
        <v>0</v>
      </c>
      <c r="M340" s="7" t="str">
        <f>IF(ISERROR(VLOOKUP(D340,'Data Input (ROP Use Only)'!$D$1:$G$4,4,FALSE)),"",(VLOOKUP(D340,'Data Input (ROP Use Only)'!$D$1:$G$4,4,FALSE)))</f>
        <v/>
      </c>
      <c r="N340" s="5" t="str" cm="1">
        <f t="array" ref="N340">IFERROR((_xlfn.IFS(M340-L340&lt;=0,0,M340-L340&lt;=0,0,M340-L340&gt;=2,2,M340-L340&lt;3,M340-L340)),"")</f>
        <v/>
      </c>
      <c r="O340" s="5">
        <f>SUM(Table19[[#This Row],[Base Wage per hour as of December 31st, 2024
 (before applying any grants/enhancements)]:[GOF (SWB) + Hourly Historical Funding (if applicable)]],Table19[[#This Row],[Wage Enhancement (WEG) Eligibility Rate per hour]])</f>
        <v>0</v>
      </c>
      <c r="P340" s="5" t="str" cm="1">
        <f t="array" ref="P340">IFERROR((_xlfn.IFS(C340="NON-RECE",0,C340="Director-Approved",0,F340-O340&lt;=0,0,F340-O340&lt;=0,0,F340-O340&gt;=3,3,F340-O340&lt;3,F340-O340)),"")</f>
        <v/>
      </c>
      <c r="Q340" s="4" cm="1">
        <f t="array" ref="Q340">_xlfn.IFS(O340=0,0,O340&gt;=0,O340+P340)</f>
        <v>0</v>
      </c>
      <c r="R340" s="5" t="str">
        <f t="shared" si="5"/>
        <v/>
      </c>
      <c r="S340" s="4" cm="1">
        <f t="array" ref="S340">_xlfn.IFS(Q340=0,0,Q340&gt;=0,Q340+R340)</f>
        <v>0</v>
      </c>
      <c r="T34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0" s="5">
        <f>MAX(Table19[[#This Row],[Staff Hourly Wage as of December 31st, 2024
 (inclusive of all grants/enhancements, do NOT include top-up)]],Table19[[#This Row],[Base Wage + PE + Historical + GOF + HA + WEG + Wage increase + Wage floor ]])</f>
        <v>0</v>
      </c>
      <c r="V340" s="4">
        <f>Table19[[#This Row],[Final 2025 Hourly Wage
(Higher of column H '[2024 wage'] and column S '[2025 wage'])]]*Table19[[#This Row],[Estimated program hours worked from Jan 1st to Dec 31st 2025]]</f>
        <v>0</v>
      </c>
      <c r="X340" s="35" t="str">
        <f>Table19[[#This Row],[Wage Enhancement (WEG) Eligibility Rate per hour]]</f>
        <v/>
      </c>
      <c r="Y340" s="42">
        <f>Table19[[#This Row],[Hourly Pay Equity (PE) (if applicable)]]+Table19[[#This Row],[GOF (SWB) + Hourly Historical Funding (if applicable)]]</f>
        <v>0</v>
      </c>
      <c r="Z340" s="36">
        <f>IFERROR(Table19[[#This Row],[2025 Wage Increase Rate]]+Table19[[#This Row],[2025 Wage Floor Rate]]+Table19[[#This Row],[Wage Stability]],0)</f>
        <v>0</v>
      </c>
    </row>
    <row r="341" spans="1:26" outlineLevel="1" x14ac:dyDescent="0.55000000000000004">
      <c r="A341" s="11"/>
      <c r="B341" s="12"/>
      <c r="C341" s="12"/>
      <c r="D341" s="11"/>
      <c r="E341" s="32" t="str">
        <f>IF(ISERROR(VLOOKUP(D341,'Data Input (ROP Use Only)'!$D$1:$E$4,2,FALSE)),"",(VLOOKUP(D341,'Data Input (ROP Use Only)'!$D$1:$E$4,2,FALSE)))</f>
        <v/>
      </c>
      <c r="F341" s="32" t="str">
        <f>IF(ISERROR(VLOOKUP(D341,'Data Input (ROP Use Only)'!$D$1:$F$4,3,FALSE)),"",(VLOOKUP(D341,'Data Input (ROP Use Only)'!$D$1:$F$4,3,FALSE)))</f>
        <v/>
      </c>
      <c r="G341" s="9"/>
      <c r="H341" s="9"/>
      <c r="I341" s="10"/>
      <c r="J341" s="10"/>
      <c r="K341" s="10"/>
      <c r="L341" s="13">
        <f>SUM(Table19[[#This Row],[Base Wage per hour as of December 31st, 2024
 (before applying any grants/enhancements)]:[GOF (SWB) + Hourly Historical Funding (if applicable)]])</f>
        <v>0</v>
      </c>
      <c r="M341" s="7" t="str">
        <f>IF(ISERROR(VLOOKUP(D341,'Data Input (ROP Use Only)'!$D$1:$G$4,4,FALSE)),"",(VLOOKUP(D341,'Data Input (ROP Use Only)'!$D$1:$G$4,4,FALSE)))</f>
        <v/>
      </c>
      <c r="N341" s="5" t="str" cm="1">
        <f t="array" ref="N341">IFERROR((_xlfn.IFS(M341-L341&lt;=0,0,M341-L341&lt;=0,0,M341-L341&gt;=2,2,M341-L341&lt;3,M341-L341)),"")</f>
        <v/>
      </c>
      <c r="O341" s="5">
        <f>SUM(Table19[[#This Row],[Base Wage per hour as of December 31st, 2024
 (before applying any grants/enhancements)]:[GOF (SWB) + Hourly Historical Funding (if applicable)]],Table19[[#This Row],[Wage Enhancement (WEG) Eligibility Rate per hour]])</f>
        <v>0</v>
      </c>
      <c r="P341" s="5" t="str" cm="1">
        <f t="array" ref="P341">IFERROR((_xlfn.IFS(C341="NON-RECE",0,C341="Director-Approved",0,F341-O341&lt;=0,0,F341-O341&lt;=0,0,F341-O341&gt;=3,3,F341-O341&lt;3,F341-O341)),"")</f>
        <v/>
      </c>
      <c r="Q341" s="4" cm="1">
        <f t="array" ref="Q341">_xlfn.IFS(O341=0,0,O341&gt;=0,O341+P341)</f>
        <v>0</v>
      </c>
      <c r="R341" s="5" t="str">
        <f t="shared" si="5"/>
        <v/>
      </c>
      <c r="S341" s="4" cm="1">
        <f t="array" ref="S341">_xlfn.IFS(Q341=0,0,Q341&gt;=0,Q341+R341)</f>
        <v>0</v>
      </c>
      <c r="T34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1" s="5">
        <f>MAX(Table19[[#This Row],[Staff Hourly Wage as of December 31st, 2024
 (inclusive of all grants/enhancements, do NOT include top-up)]],Table19[[#This Row],[Base Wage + PE + Historical + GOF + HA + WEG + Wage increase + Wage floor ]])</f>
        <v>0</v>
      </c>
      <c r="V341" s="4">
        <f>Table19[[#This Row],[Final 2025 Hourly Wage
(Higher of column H '[2024 wage'] and column S '[2025 wage'])]]*Table19[[#This Row],[Estimated program hours worked from Jan 1st to Dec 31st 2025]]</f>
        <v>0</v>
      </c>
      <c r="X341" s="35" t="str">
        <f>Table19[[#This Row],[Wage Enhancement (WEG) Eligibility Rate per hour]]</f>
        <v/>
      </c>
      <c r="Y341" s="42">
        <f>Table19[[#This Row],[Hourly Pay Equity (PE) (if applicable)]]+Table19[[#This Row],[GOF (SWB) + Hourly Historical Funding (if applicable)]]</f>
        <v>0</v>
      </c>
      <c r="Z341" s="36">
        <f>IFERROR(Table19[[#This Row],[2025 Wage Increase Rate]]+Table19[[#This Row],[2025 Wage Floor Rate]]+Table19[[#This Row],[Wage Stability]],0)</f>
        <v>0</v>
      </c>
    </row>
    <row r="342" spans="1:26" outlineLevel="1" x14ac:dyDescent="0.55000000000000004">
      <c r="A342" s="11"/>
      <c r="B342" s="12"/>
      <c r="C342" s="12"/>
      <c r="D342" s="11"/>
      <c r="E342" s="32" t="str">
        <f>IF(ISERROR(VLOOKUP(D342,'Data Input (ROP Use Only)'!$D$1:$E$4,2,FALSE)),"",(VLOOKUP(D342,'Data Input (ROP Use Only)'!$D$1:$E$4,2,FALSE)))</f>
        <v/>
      </c>
      <c r="F342" s="32" t="str">
        <f>IF(ISERROR(VLOOKUP(D342,'Data Input (ROP Use Only)'!$D$1:$F$4,3,FALSE)),"",(VLOOKUP(D342,'Data Input (ROP Use Only)'!$D$1:$F$4,3,FALSE)))</f>
        <v/>
      </c>
      <c r="G342" s="9"/>
      <c r="H342" s="9"/>
      <c r="I342" s="10"/>
      <c r="J342" s="10"/>
      <c r="K342" s="10"/>
      <c r="L342" s="13">
        <f>SUM(Table19[[#This Row],[Base Wage per hour as of December 31st, 2024
 (before applying any grants/enhancements)]:[GOF (SWB) + Hourly Historical Funding (if applicable)]])</f>
        <v>0</v>
      </c>
      <c r="M342" s="7" t="str">
        <f>IF(ISERROR(VLOOKUP(D342,'Data Input (ROP Use Only)'!$D$1:$G$4,4,FALSE)),"",(VLOOKUP(D342,'Data Input (ROP Use Only)'!$D$1:$G$4,4,FALSE)))</f>
        <v/>
      </c>
      <c r="N342" s="5" t="str" cm="1">
        <f t="array" ref="N342">IFERROR((_xlfn.IFS(M342-L342&lt;=0,0,M342-L342&lt;=0,0,M342-L342&gt;=2,2,M342-L342&lt;3,M342-L342)),"")</f>
        <v/>
      </c>
      <c r="O342" s="5">
        <f>SUM(Table19[[#This Row],[Base Wage per hour as of December 31st, 2024
 (before applying any grants/enhancements)]:[GOF (SWB) + Hourly Historical Funding (if applicable)]],Table19[[#This Row],[Wage Enhancement (WEG) Eligibility Rate per hour]])</f>
        <v>0</v>
      </c>
      <c r="P342" s="5" t="str" cm="1">
        <f t="array" ref="P342">IFERROR((_xlfn.IFS(C342="NON-RECE",0,C342="Director-Approved",0,F342-O342&lt;=0,0,F342-O342&lt;=0,0,F342-O342&gt;=3,3,F342-O342&lt;3,F342-O342)),"")</f>
        <v/>
      </c>
      <c r="Q342" s="4" cm="1">
        <f t="array" ref="Q342">_xlfn.IFS(O342=0,0,O342&gt;=0,O342+P342)</f>
        <v>0</v>
      </c>
      <c r="R342" s="5" t="str">
        <f t="shared" si="5"/>
        <v/>
      </c>
      <c r="S342" s="4" cm="1">
        <f t="array" ref="S342">_xlfn.IFS(Q342=0,0,Q342&gt;=0,Q342+R342)</f>
        <v>0</v>
      </c>
      <c r="T34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2" s="5">
        <f>MAX(Table19[[#This Row],[Staff Hourly Wage as of December 31st, 2024
 (inclusive of all grants/enhancements, do NOT include top-up)]],Table19[[#This Row],[Base Wage + PE + Historical + GOF + HA + WEG + Wage increase + Wage floor ]])</f>
        <v>0</v>
      </c>
      <c r="V342" s="4">
        <f>Table19[[#This Row],[Final 2025 Hourly Wage
(Higher of column H '[2024 wage'] and column S '[2025 wage'])]]*Table19[[#This Row],[Estimated program hours worked from Jan 1st to Dec 31st 2025]]</f>
        <v>0</v>
      </c>
      <c r="X342" s="35" t="str">
        <f>Table19[[#This Row],[Wage Enhancement (WEG) Eligibility Rate per hour]]</f>
        <v/>
      </c>
      <c r="Y342" s="42">
        <f>Table19[[#This Row],[Hourly Pay Equity (PE) (if applicable)]]+Table19[[#This Row],[GOF (SWB) + Hourly Historical Funding (if applicable)]]</f>
        <v>0</v>
      </c>
      <c r="Z342" s="36">
        <f>IFERROR(Table19[[#This Row],[2025 Wage Increase Rate]]+Table19[[#This Row],[2025 Wage Floor Rate]]+Table19[[#This Row],[Wage Stability]],0)</f>
        <v>0</v>
      </c>
    </row>
    <row r="343" spans="1:26" outlineLevel="1" x14ac:dyDescent="0.55000000000000004">
      <c r="A343" s="11"/>
      <c r="B343" s="12"/>
      <c r="C343" s="12"/>
      <c r="D343" s="11"/>
      <c r="E343" s="32" t="str">
        <f>IF(ISERROR(VLOOKUP(D343,'Data Input (ROP Use Only)'!$D$1:$E$4,2,FALSE)),"",(VLOOKUP(D343,'Data Input (ROP Use Only)'!$D$1:$E$4,2,FALSE)))</f>
        <v/>
      </c>
      <c r="F343" s="32" t="str">
        <f>IF(ISERROR(VLOOKUP(D343,'Data Input (ROP Use Only)'!$D$1:$F$4,3,FALSE)),"",(VLOOKUP(D343,'Data Input (ROP Use Only)'!$D$1:$F$4,3,FALSE)))</f>
        <v/>
      </c>
      <c r="G343" s="9"/>
      <c r="H343" s="9"/>
      <c r="I343" s="10"/>
      <c r="J343" s="10"/>
      <c r="K343" s="10"/>
      <c r="L343" s="13">
        <f>SUM(Table19[[#This Row],[Base Wage per hour as of December 31st, 2024
 (before applying any grants/enhancements)]:[GOF (SWB) + Hourly Historical Funding (if applicable)]])</f>
        <v>0</v>
      </c>
      <c r="M343" s="7" t="str">
        <f>IF(ISERROR(VLOOKUP(D343,'Data Input (ROP Use Only)'!$D$1:$G$4,4,FALSE)),"",(VLOOKUP(D343,'Data Input (ROP Use Only)'!$D$1:$G$4,4,FALSE)))</f>
        <v/>
      </c>
      <c r="N343" s="5" t="str" cm="1">
        <f t="array" ref="N343">IFERROR((_xlfn.IFS(M343-L343&lt;=0,0,M343-L343&lt;=0,0,M343-L343&gt;=2,2,M343-L343&lt;3,M343-L343)),"")</f>
        <v/>
      </c>
      <c r="O343" s="5">
        <f>SUM(Table19[[#This Row],[Base Wage per hour as of December 31st, 2024
 (before applying any grants/enhancements)]:[GOF (SWB) + Hourly Historical Funding (if applicable)]],Table19[[#This Row],[Wage Enhancement (WEG) Eligibility Rate per hour]])</f>
        <v>0</v>
      </c>
      <c r="P343" s="5" t="str" cm="1">
        <f t="array" ref="P343">IFERROR((_xlfn.IFS(C343="NON-RECE",0,C343="Director-Approved",0,F343-O343&lt;=0,0,F343-O343&lt;=0,0,F343-O343&gt;=3,3,F343-O343&lt;3,F343-O343)),"")</f>
        <v/>
      </c>
      <c r="Q343" s="4" cm="1">
        <f t="array" ref="Q343">_xlfn.IFS(O343=0,0,O343&gt;=0,O343+P343)</f>
        <v>0</v>
      </c>
      <c r="R343" s="5" t="str">
        <f t="shared" si="5"/>
        <v/>
      </c>
      <c r="S343" s="4" cm="1">
        <f t="array" ref="S343">_xlfn.IFS(Q343=0,0,Q343&gt;=0,Q343+R343)</f>
        <v>0</v>
      </c>
      <c r="T34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3" s="5">
        <f>MAX(Table19[[#This Row],[Staff Hourly Wage as of December 31st, 2024
 (inclusive of all grants/enhancements, do NOT include top-up)]],Table19[[#This Row],[Base Wage + PE + Historical + GOF + HA + WEG + Wage increase + Wage floor ]])</f>
        <v>0</v>
      </c>
      <c r="V343" s="4">
        <f>Table19[[#This Row],[Final 2025 Hourly Wage
(Higher of column H '[2024 wage'] and column S '[2025 wage'])]]*Table19[[#This Row],[Estimated program hours worked from Jan 1st to Dec 31st 2025]]</f>
        <v>0</v>
      </c>
      <c r="X343" s="35" t="str">
        <f>Table19[[#This Row],[Wage Enhancement (WEG) Eligibility Rate per hour]]</f>
        <v/>
      </c>
      <c r="Y343" s="42">
        <f>Table19[[#This Row],[Hourly Pay Equity (PE) (if applicable)]]+Table19[[#This Row],[GOF (SWB) + Hourly Historical Funding (if applicable)]]</f>
        <v>0</v>
      </c>
      <c r="Z343" s="36">
        <f>IFERROR(Table19[[#This Row],[2025 Wage Increase Rate]]+Table19[[#This Row],[2025 Wage Floor Rate]]+Table19[[#This Row],[Wage Stability]],0)</f>
        <v>0</v>
      </c>
    </row>
    <row r="344" spans="1:26" outlineLevel="1" x14ac:dyDescent="0.55000000000000004">
      <c r="A344" s="11"/>
      <c r="B344" s="12"/>
      <c r="C344" s="12"/>
      <c r="D344" s="11"/>
      <c r="E344" s="32" t="str">
        <f>IF(ISERROR(VLOOKUP(D344,'Data Input (ROP Use Only)'!$D$1:$E$4,2,FALSE)),"",(VLOOKUP(D344,'Data Input (ROP Use Only)'!$D$1:$E$4,2,FALSE)))</f>
        <v/>
      </c>
      <c r="F344" s="32" t="str">
        <f>IF(ISERROR(VLOOKUP(D344,'Data Input (ROP Use Only)'!$D$1:$F$4,3,FALSE)),"",(VLOOKUP(D344,'Data Input (ROP Use Only)'!$D$1:$F$4,3,FALSE)))</f>
        <v/>
      </c>
      <c r="G344" s="9"/>
      <c r="H344" s="9"/>
      <c r="I344" s="10"/>
      <c r="J344" s="10"/>
      <c r="K344" s="10"/>
      <c r="L344" s="13">
        <f>SUM(Table19[[#This Row],[Base Wage per hour as of December 31st, 2024
 (before applying any grants/enhancements)]:[GOF (SWB) + Hourly Historical Funding (if applicable)]])</f>
        <v>0</v>
      </c>
      <c r="M344" s="7" t="str">
        <f>IF(ISERROR(VLOOKUP(D344,'Data Input (ROP Use Only)'!$D$1:$G$4,4,FALSE)),"",(VLOOKUP(D344,'Data Input (ROP Use Only)'!$D$1:$G$4,4,FALSE)))</f>
        <v/>
      </c>
      <c r="N344" s="5" t="str" cm="1">
        <f t="array" ref="N344">IFERROR((_xlfn.IFS(M344-L344&lt;=0,0,M344-L344&lt;=0,0,M344-L344&gt;=2,2,M344-L344&lt;3,M344-L344)),"")</f>
        <v/>
      </c>
      <c r="O344" s="5">
        <f>SUM(Table19[[#This Row],[Base Wage per hour as of December 31st, 2024
 (before applying any grants/enhancements)]:[GOF (SWB) + Hourly Historical Funding (if applicable)]],Table19[[#This Row],[Wage Enhancement (WEG) Eligibility Rate per hour]])</f>
        <v>0</v>
      </c>
      <c r="P344" s="5" t="str" cm="1">
        <f t="array" ref="P344">IFERROR((_xlfn.IFS(C344="NON-RECE",0,C344="Director-Approved",0,F344-O344&lt;=0,0,F344-O344&lt;=0,0,F344-O344&gt;=3,3,F344-O344&lt;3,F344-O344)),"")</f>
        <v/>
      </c>
      <c r="Q344" s="4" cm="1">
        <f t="array" ref="Q344">_xlfn.IFS(O344=0,0,O344&gt;=0,O344+P344)</f>
        <v>0</v>
      </c>
      <c r="R344" s="5" t="str">
        <f t="shared" si="5"/>
        <v/>
      </c>
      <c r="S344" s="4" cm="1">
        <f t="array" ref="S344">_xlfn.IFS(Q344=0,0,Q344&gt;=0,Q344+R344)</f>
        <v>0</v>
      </c>
      <c r="T34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4" s="5">
        <f>MAX(Table19[[#This Row],[Staff Hourly Wage as of December 31st, 2024
 (inclusive of all grants/enhancements, do NOT include top-up)]],Table19[[#This Row],[Base Wage + PE + Historical + GOF + HA + WEG + Wage increase + Wage floor ]])</f>
        <v>0</v>
      </c>
      <c r="V344" s="4">
        <f>Table19[[#This Row],[Final 2025 Hourly Wage
(Higher of column H '[2024 wage'] and column S '[2025 wage'])]]*Table19[[#This Row],[Estimated program hours worked from Jan 1st to Dec 31st 2025]]</f>
        <v>0</v>
      </c>
      <c r="X344" s="35" t="str">
        <f>Table19[[#This Row],[Wage Enhancement (WEG) Eligibility Rate per hour]]</f>
        <v/>
      </c>
      <c r="Y344" s="42">
        <f>Table19[[#This Row],[Hourly Pay Equity (PE) (if applicable)]]+Table19[[#This Row],[GOF (SWB) + Hourly Historical Funding (if applicable)]]</f>
        <v>0</v>
      </c>
      <c r="Z344" s="36">
        <f>IFERROR(Table19[[#This Row],[2025 Wage Increase Rate]]+Table19[[#This Row],[2025 Wage Floor Rate]]+Table19[[#This Row],[Wage Stability]],0)</f>
        <v>0</v>
      </c>
    </row>
    <row r="345" spans="1:26" outlineLevel="1" x14ac:dyDescent="0.55000000000000004">
      <c r="A345" s="11"/>
      <c r="B345" s="12"/>
      <c r="C345" s="12"/>
      <c r="D345" s="11"/>
      <c r="E345" s="32" t="str">
        <f>IF(ISERROR(VLOOKUP(D345,'Data Input (ROP Use Only)'!$D$1:$E$4,2,FALSE)),"",(VLOOKUP(D345,'Data Input (ROP Use Only)'!$D$1:$E$4,2,FALSE)))</f>
        <v/>
      </c>
      <c r="F345" s="32" t="str">
        <f>IF(ISERROR(VLOOKUP(D345,'Data Input (ROP Use Only)'!$D$1:$F$4,3,FALSE)),"",(VLOOKUP(D345,'Data Input (ROP Use Only)'!$D$1:$F$4,3,FALSE)))</f>
        <v/>
      </c>
      <c r="G345" s="9"/>
      <c r="H345" s="9"/>
      <c r="I345" s="10"/>
      <c r="J345" s="10"/>
      <c r="K345" s="10"/>
      <c r="L345" s="13">
        <f>SUM(Table19[[#This Row],[Base Wage per hour as of December 31st, 2024
 (before applying any grants/enhancements)]:[GOF (SWB) + Hourly Historical Funding (if applicable)]])</f>
        <v>0</v>
      </c>
      <c r="M345" s="7" t="str">
        <f>IF(ISERROR(VLOOKUP(D345,'Data Input (ROP Use Only)'!$D$1:$G$4,4,FALSE)),"",(VLOOKUP(D345,'Data Input (ROP Use Only)'!$D$1:$G$4,4,FALSE)))</f>
        <v/>
      </c>
      <c r="N345" s="5" t="str" cm="1">
        <f t="array" ref="N345">IFERROR((_xlfn.IFS(M345-L345&lt;=0,0,M345-L345&lt;=0,0,M345-L345&gt;=2,2,M345-L345&lt;3,M345-L345)),"")</f>
        <v/>
      </c>
      <c r="O345" s="5">
        <f>SUM(Table19[[#This Row],[Base Wage per hour as of December 31st, 2024
 (before applying any grants/enhancements)]:[GOF (SWB) + Hourly Historical Funding (if applicable)]],Table19[[#This Row],[Wage Enhancement (WEG) Eligibility Rate per hour]])</f>
        <v>0</v>
      </c>
      <c r="P345" s="5" t="str" cm="1">
        <f t="array" ref="P345">IFERROR((_xlfn.IFS(C345="NON-RECE",0,C345="Director-Approved",0,F345-O345&lt;=0,0,F345-O345&lt;=0,0,F345-O345&gt;=3,3,F345-O345&lt;3,F345-O345)),"")</f>
        <v/>
      </c>
      <c r="Q345" s="4" cm="1">
        <f t="array" ref="Q345">_xlfn.IFS(O345=0,0,O345&gt;=0,O345+P345)</f>
        <v>0</v>
      </c>
      <c r="R345" s="5" t="str">
        <f t="shared" si="5"/>
        <v/>
      </c>
      <c r="S345" s="4" cm="1">
        <f t="array" ref="S345">_xlfn.IFS(Q345=0,0,Q345&gt;=0,Q345+R345)</f>
        <v>0</v>
      </c>
      <c r="T34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5" s="5">
        <f>MAX(Table19[[#This Row],[Staff Hourly Wage as of December 31st, 2024
 (inclusive of all grants/enhancements, do NOT include top-up)]],Table19[[#This Row],[Base Wage + PE + Historical + GOF + HA + WEG + Wage increase + Wage floor ]])</f>
        <v>0</v>
      </c>
      <c r="V345" s="4">
        <f>Table19[[#This Row],[Final 2025 Hourly Wage
(Higher of column H '[2024 wage'] and column S '[2025 wage'])]]*Table19[[#This Row],[Estimated program hours worked from Jan 1st to Dec 31st 2025]]</f>
        <v>0</v>
      </c>
      <c r="X345" s="35" t="str">
        <f>Table19[[#This Row],[Wage Enhancement (WEG) Eligibility Rate per hour]]</f>
        <v/>
      </c>
      <c r="Y345" s="42">
        <f>Table19[[#This Row],[Hourly Pay Equity (PE) (if applicable)]]+Table19[[#This Row],[GOF (SWB) + Hourly Historical Funding (if applicable)]]</f>
        <v>0</v>
      </c>
      <c r="Z345" s="36">
        <f>IFERROR(Table19[[#This Row],[2025 Wage Increase Rate]]+Table19[[#This Row],[2025 Wage Floor Rate]]+Table19[[#This Row],[Wage Stability]],0)</f>
        <v>0</v>
      </c>
    </row>
    <row r="346" spans="1:26" outlineLevel="1" x14ac:dyDescent="0.55000000000000004">
      <c r="A346" s="11"/>
      <c r="B346" s="12"/>
      <c r="C346" s="12"/>
      <c r="D346" s="11"/>
      <c r="E346" s="32" t="str">
        <f>IF(ISERROR(VLOOKUP(D346,'Data Input (ROP Use Only)'!$D$1:$E$4,2,FALSE)),"",(VLOOKUP(D346,'Data Input (ROP Use Only)'!$D$1:$E$4,2,FALSE)))</f>
        <v/>
      </c>
      <c r="F346" s="32" t="str">
        <f>IF(ISERROR(VLOOKUP(D346,'Data Input (ROP Use Only)'!$D$1:$F$4,3,FALSE)),"",(VLOOKUP(D346,'Data Input (ROP Use Only)'!$D$1:$F$4,3,FALSE)))</f>
        <v/>
      </c>
      <c r="G346" s="9"/>
      <c r="H346" s="9"/>
      <c r="I346" s="10"/>
      <c r="J346" s="10"/>
      <c r="K346" s="10"/>
      <c r="L346" s="13">
        <f>SUM(Table19[[#This Row],[Base Wage per hour as of December 31st, 2024
 (before applying any grants/enhancements)]:[GOF (SWB) + Hourly Historical Funding (if applicable)]])</f>
        <v>0</v>
      </c>
      <c r="M346" s="7" t="str">
        <f>IF(ISERROR(VLOOKUP(D346,'Data Input (ROP Use Only)'!$D$1:$G$4,4,FALSE)),"",(VLOOKUP(D346,'Data Input (ROP Use Only)'!$D$1:$G$4,4,FALSE)))</f>
        <v/>
      </c>
      <c r="N346" s="5" t="str" cm="1">
        <f t="array" ref="N346">IFERROR((_xlfn.IFS(M346-L346&lt;=0,0,M346-L346&lt;=0,0,M346-L346&gt;=2,2,M346-L346&lt;3,M346-L346)),"")</f>
        <v/>
      </c>
      <c r="O346" s="5">
        <f>SUM(Table19[[#This Row],[Base Wage per hour as of December 31st, 2024
 (before applying any grants/enhancements)]:[GOF (SWB) + Hourly Historical Funding (if applicable)]],Table19[[#This Row],[Wage Enhancement (WEG) Eligibility Rate per hour]])</f>
        <v>0</v>
      </c>
      <c r="P346" s="5" t="str" cm="1">
        <f t="array" ref="P346">IFERROR((_xlfn.IFS(C346="NON-RECE",0,C346="Director-Approved",0,F346-O346&lt;=0,0,F346-O346&lt;=0,0,F346-O346&gt;=3,3,F346-O346&lt;3,F346-O346)),"")</f>
        <v/>
      </c>
      <c r="Q346" s="4" cm="1">
        <f t="array" ref="Q346">_xlfn.IFS(O346=0,0,O346&gt;=0,O346+P346)</f>
        <v>0</v>
      </c>
      <c r="R346" s="5" t="str">
        <f t="shared" si="5"/>
        <v/>
      </c>
      <c r="S346" s="4" cm="1">
        <f t="array" ref="S346">_xlfn.IFS(Q346=0,0,Q346&gt;=0,Q346+R346)</f>
        <v>0</v>
      </c>
      <c r="T34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6" s="5">
        <f>MAX(Table19[[#This Row],[Staff Hourly Wage as of December 31st, 2024
 (inclusive of all grants/enhancements, do NOT include top-up)]],Table19[[#This Row],[Base Wage + PE + Historical + GOF + HA + WEG + Wage increase + Wage floor ]])</f>
        <v>0</v>
      </c>
      <c r="V346" s="4">
        <f>Table19[[#This Row],[Final 2025 Hourly Wage
(Higher of column H '[2024 wage'] and column S '[2025 wage'])]]*Table19[[#This Row],[Estimated program hours worked from Jan 1st to Dec 31st 2025]]</f>
        <v>0</v>
      </c>
      <c r="X346" s="35" t="str">
        <f>Table19[[#This Row],[Wage Enhancement (WEG) Eligibility Rate per hour]]</f>
        <v/>
      </c>
      <c r="Y346" s="42">
        <f>Table19[[#This Row],[Hourly Pay Equity (PE) (if applicable)]]+Table19[[#This Row],[GOF (SWB) + Hourly Historical Funding (if applicable)]]</f>
        <v>0</v>
      </c>
      <c r="Z346" s="36">
        <f>IFERROR(Table19[[#This Row],[2025 Wage Increase Rate]]+Table19[[#This Row],[2025 Wage Floor Rate]]+Table19[[#This Row],[Wage Stability]],0)</f>
        <v>0</v>
      </c>
    </row>
    <row r="347" spans="1:26" outlineLevel="1" x14ac:dyDescent="0.55000000000000004">
      <c r="A347" s="11"/>
      <c r="B347" s="12"/>
      <c r="C347" s="12"/>
      <c r="D347" s="11"/>
      <c r="E347" s="32" t="str">
        <f>IF(ISERROR(VLOOKUP(D347,'Data Input (ROP Use Only)'!$D$1:$E$4,2,FALSE)),"",(VLOOKUP(D347,'Data Input (ROP Use Only)'!$D$1:$E$4,2,FALSE)))</f>
        <v/>
      </c>
      <c r="F347" s="32" t="str">
        <f>IF(ISERROR(VLOOKUP(D347,'Data Input (ROP Use Only)'!$D$1:$F$4,3,FALSE)),"",(VLOOKUP(D347,'Data Input (ROP Use Only)'!$D$1:$F$4,3,FALSE)))</f>
        <v/>
      </c>
      <c r="G347" s="9"/>
      <c r="H347" s="9"/>
      <c r="I347" s="10"/>
      <c r="J347" s="10"/>
      <c r="K347" s="10"/>
      <c r="L347" s="13">
        <f>SUM(Table19[[#This Row],[Base Wage per hour as of December 31st, 2024
 (before applying any grants/enhancements)]:[GOF (SWB) + Hourly Historical Funding (if applicable)]])</f>
        <v>0</v>
      </c>
      <c r="M347" s="7" t="str">
        <f>IF(ISERROR(VLOOKUP(D347,'Data Input (ROP Use Only)'!$D$1:$G$4,4,FALSE)),"",(VLOOKUP(D347,'Data Input (ROP Use Only)'!$D$1:$G$4,4,FALSE)))</f>
        <v/>
      </c>
      <c r="N347" s="5" t="str" cm="1">
        <f t="array" ref="N347">IFERROR((_xlfn.IFS(M347-L347&lt;=0,0,M347-L347&lt;=0,0,M347-L347&gt;=2,2,M347-L347&lt;3,M347-L347)),"")</f>
        <v/>
      </c>
      <c r="O347" s="5">
        <f>SUM(Table19[[#This Row],[Base Wage per hour as of December 31st, 2024
 (before applying any grants/enhancements)]:[GOF (SWB) + Hourly Historical Funding (if applicable)]],Table19[[#This Row],[Wage Enhancement (WEG) Eligibility Rate per hour]])</f>
        <v>0</v>
      </c>
      <c r="P347" s="5" t="str" cm="1">
        <f t="array" ref="P347">IFERROR((_xlfn.IFS(C347="NON-RECE",0,C347="Director-Approved",0,F347-O347&lt;=0,0,F347-O347&lt;=0,0,F347-O347&gt;=3,3,F347-O347&lt;3,F347-O347)),"")</f>
        <v/>
      </c>
      <c r="Q347" s="4" cm="1">
        <f t="array" ref="Q347">_xlfn.IFS(O347=0,0,O347&gt;=0,O347+P347)</f>
        <v>0</v>
      </c>
      <c r="R347" s="5" t="str">
        <f t="shared" si="5"/>
        <v/>
      </c>
      <c r="S347" s="4" cm="1">
        <f t="array" ref="S347">_xlfn.IFS(Q347=0,0,Q347&gt;=0,Q347+R347)</f>
        <v>0</v>
      </c>
      <c r="T34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7" s="5">
        <f>MAX(Table19[[#This Row],[Staff Hourly Wage as of December 31st, 2024
 (inclusive of all grants/enhancements, do NOT include top-up)]],Table19[[#This Row],[Base Wage + PE + Historical + GOF + HA + WEG + Wage increase + Wage floor ]])</f>
        <v>0</v>
      </c>
      <c r="V347" s="4">
        <f>Table19[[#This Row],[Final 2025 Hourly Wage
(Higher of column H '[2024 wage'] and column S '[2025 wage'])]]*Table19[[#This Row],[Estimated program hours worked from Jan 1st to Dec 31st 2025]]</f>
        <v>0</v>
      </c>
      <c r="X347" s="35" t="str">
        <f>Table19[[#This Row],[Wage Enhancement (WEG) Eligibility Rate per hour]]</f>
        <v/>
      </c>
      <c r="Y347" s="42">
        <f>Table19[[#This Row],[Hourly Pay Equity (PE) (if applicable)]]+Table19[[#This Row],[GOF (SWB) + Hourly Historical Funding (if applicable)]]</f>
        <v>0</v>
      </c>
      <c r="Z347" s="36">
        <f>IFERROR(Table19[[#This Row],[2025 Wage Increase Rate]]+Table19[[#This Row],[2025 Wage Floor Rate]]+Table19[[#This Row],[Wage Stability]],0)</f>
        <v>0</v>
      </c>
    </row>
    <row r="348" spans="1:26" outlineLevel="1" x14ac:dyDescent="0.55000000000000004">
      <c r="A348" s="11"/>
      <c r="B348" s="12"/>
      <c r="C348" s="12"/>
      <c r="D348" s="11"/>
      <c r="E348" s="32" t="str">
        <f>IF(ISERROR(VLOOKUP(D348,'Data Input (ROP Use Only)'!$D$1:$E$4,2,FALSE)),"",(VLOOKUP(D348,'Data Input (ROP Use Only)'!$D$1:$E$4,2,FALSE)))</f>
        <v/>
      </c>
      <c r="F348" s="32" t="str">
        <f>IF(ISERROR(VLOOKUP(D348,'Data Input (ROP Use Only)'!$D$1:$F$4,3,FALSE)),"",(VLOOKUP(D348,'Data Input (ROP Use Only)'!$D$1:$F$4,3,FALSE)))</f>
        <v/>
      </c>
      <c r="G348" s="9"/>
      <c r="H348" s="9"/>
      <c r="I348" s="10"/>
      <c r="J348" s="10"/>
      <c r="K348" s="10"/>
      <c r="L348" s="13">
        <f>SUM(Table19[[#This Row],[Base Wage per hour as of December 31st, 2024
 (before applying any grants/enhancements)]:[GOF (SWB) + Hourly Historical Funding (if applicable)]])</f>
        <v>0</v>
      </c>
      <c r="M348" s="7" t="str">
        <f>IF(ISERROR(VLOOKUP(D348,'Data Input (ROP Use Only)'!$D$1:$G$4,4,FALSE)),"",(VLOOKUP(D348,'Data Input (ROP Use Only)'!$D$1:$G$4,4,FALSE)))</f>
        <v/>
      </c>
      <c r="N348" s="5" t="str" cm="1">
        <f t="array" ref="N348">IFERROR((_xlfn.IFS(M348-L348&lt;=0,0,M348-L348&lt;=0,0,M348-L348&gt;=2,2,M348-L348&lt;3,M348-L348)),"")</f>
        <v/>
      </c>
      <c r="O348" s="5">
        <f>SUM(Table19[[#This Row],[Base Wage per hour as of December 31st, 2024
 (before applying any grants/enhancements)]:[GOF (SWB) + Hourly Historical Funding (if applicable)]],Table19[[#This Row],[Wage Enhancement (WEG) Eligibility Rate per hour]])</f>
        <v>0</v>
      </c>
      <c r="P348" s="5" t="str" cm="1">
        <f t="array" ref="P348">IFERROR((_xlfn.IFS(C348="NON-RECE",0,C348="Director-Approved",0,F348-O348&lt;=0,0,F348-O348&lt;=0,0,F348-O348&gt;=3,3,F348-O348&lt;3,F348-O348)),"")</f>
        <v/>
      </c>
      <c r="Q348" s="4" cm="1">
        <f t="array" ref="Q348">_xlfn.IFS(O348=0,0,O348&gt;=0,O348+P348)</f>
        <v>0</v>
      </c>
      <c r="R348" s="5" t="str">
        <f t="shared" si="5"/>
        <v/>
      </c>
      <c r="S348" s="4" cm="1">
        <f t="array" ref="S348">_xlfn.IFS(Q348=0,0,Q348&gt;=0,Q348+R348)</f>
        <v>0</v>
      </c>
      <c r="T34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8" s="5">
        <f>MAX(Table19[[#This Row],[Staff Hourly Wage as of December 31st, 2024
 (inclusive of all grants/enhancements, do NOT include top-up)]],Table19[[#This Row],[Base Wage + PE + Historical + GOF + HA + WEG + Wage increase + Wage floor ]])</f>
        <v>0</v>
      </c>
      <c r="V348" s="4">
        <f>Table19[[#This Row],[Final 2025 Hourly Wage
(Higher of column H '[2024 wage'] and column S '[2025 wage'])]]*Table19[[#This Row],[Estimated program hours worked from Jan 1st to Dec 31st 2025]]</f>
        <v>0</v>
      </c>
      <c r="X348" s="35" t="str">
        <f>Table19[[#This Row],[Wage Enhancement (WEG) Eligibility Rate per hour]]</f>
        <v/>
      </c>
      <c r="Y348" s="42">
        <f>Table19[[#This Row],[Hourly Pay Equity (PE) (if applicable)]]+Table19[[#This Row],[GOF (SWB) + Hourly Historical Funding (if applicable)]]</f>
        <v>0</v>
      </c>
      <c r="Z348" s="36">
        <f>IFERROR(Table19[[#This Row],[2025 Wage Increase Rate]]+Table19[[#This Row],[2025 Wage Floor Rate]]+Table19[[#This Row],[Wage Stability]],0)</f>
        <v>0</v>
      </c>
    </row>
    <row r="349" spans="1:26" outlineLevel="1" x14ac:dyDescent="0.55000000000000004">
      <c r="A349" s="11"/>
      <c r="B349" s="12"/>
      <c r="C349" s="12"/>
      <c r="D349" s="11"/>
      <c r="E349" s="32" t="str">
        <f>IF(ISERROR(VLOOKUP(D349,'Data Input (ROP Use Only)'!$D$1:$E$4,2,FALSE)),"",(VLOOKUP(D349,'Data Input (ROP Use Only)'!$D$1:$E$4,2,FALSE)))</f>
        <v/>
      </c>
      <c r="F349" s="32" t="str">
        <f>IF(ISERROR(VLOOKUP(D349,'Data Input (ROP Use Only)'!$D$1:$F$4,3,FALSE)),"",(VLOOKUP(D349,'Data Input (ROP Use Only)'!$D$1:$F$4,3,FALSE)))</f>
        <v/>
      </c>
      <c r="G349" s="9"/>
      <c r="H349" s="9"/>
      <c r="I349" s="10"/>
      <c r="J349" s="10"/>
      <c r="K349" s="10"/>
      <c r="L349" s="13">
        <f>SUM(Table19[[#This Row],[Base Wage per hour as of December 31st, 2024
 (before applying any grants/enhancements)]:[GOF (SWB) + Hourly Historical Funding (if applicable)]])</f>
        <v>0</v>
      </c>
      <c r="M349" s="7" t="str">
        <f>IF(ISERROR(VLOOKUP(D349,'Data Input (ROP Use Only)'!$D$1:$G$4,4,FALSE)),"",(VLOOKUP(D349,'Data Input (ROP Use Only)'!$D$1:$G$4,4,FALSE)))</f>
        <v/>
      </c>
      <c r="N349" s="5" t="str" cm="1">
        <f t="array" ref="N349">IFERROR((_xlfn.IFS(M349-L349&lt;=0,0,M349-L349&lt;=0,0,M349-L349&gt;=2,2,M349-L349&lt;3,M349-L349)),"")</f>
        <v/>
      </c>
      <c r="O349" s="5">
        <f>SUM(Table19[[#This Row],[Base Wage per hour as of December 31st, 2024
 (before applying any grants/enhancements)]:[GOF (SWB) + Hourly Historical Funding (if applicable)]],Table19[[#This Row],[Wage Enhancement (WEG) Eligibility Rate per hour]])</f>
        <v>0</v>
      </c>
      <c r="P349" s="5" t="str" cm="1">
        <f t="array" ref="P349">IFERROR((_xlfn.IFS(C349="NON-RECE",0,C349="Director-Approved",0,F349-O349&lt;=0,0,F349-O349&lt;=0,0,F349-O349&gt;=3,3,F349-O349&lt;3,F349-O349)),"")</f>
        <v/>
      </c>
      <c r="Q349" s="4" cm="1">
        <f t="array" ref="Q349">_xlfn.IFS(O349=0,0,O349&gt;=0,O349+P349)</f>
        <v>0</v>
      </c>
      <c r="R349" s="5" t="str">
        <f t="shared" si="5"/>
        <v/>
      </c>
      <c r="S349" s="4" cm="1">
        <f t="array" ref="S349">_xlfn.IFS(Q349=0,0,Q349&gt;=0,Q349+R349)</f>
        <v>0</v>
      </c>
      <c r="T34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49" s="5">
        <f>MAX(Table19[[#This Row],[Staff Hourly Wage as of December 31st, 2024
 (inclusive of all grants/enhancements, do NOT include top-up)]],Table19[[#This Row],[Base Wage + PE + Historical + GOF + HA + WEG + Wage increase + Wage floor ]])</f>
        <v>0</v>
      </c>
      <c r="V349" s="4">
        <f>Table19[[#This Row],[Final 2025 Hourly Wage
(Higher of column H '[2024 wage'] and column S '[2025 wage'])]]*Table19[[#This Row],[Estimated program hours worked from Jan 1st to Dec 31st 2025]]</f>
        <v>0</v>
      </c>
      <c r="X349" s="35" t="str">
        <f>Table19[[#This Row],[Wage Enhancement (WEG) Eligibility Rate per hour]]</f>
        <v/>
      </c>
      <c r="Y349" s="42">
        <f>Table19[[#This Row],[Hourly Pay Equity (PE) (if applicable)]]+Table19[[#This Row],[GOF (SWB) + Hourly Historical Funding (if applicable)]]</f>
        <v>0</v>
      </c>
      <c r="Z349" s="36">
        <f>IFERROR(Table19[[#This Row],[2025 Wage Increase Rate]]+Table19[[#This Row],[2025 Wage Floor Rate]]+Table19[[#This Row],[Wage Stability]],0)</f>
        <v>0</v>
      </c>
    </row>
    <row r="350" spans="1:26" outlineLevel="1" x14ac:dyDescent="0.55000000000000004">
      <c r="A350" s="11"/>
      <c r="B350" s="12"/>
      <c r="C350" s="12"/>
      <c r="D350" s="11"/>
      <c r="E350" s="32" t="str">
        <f>IF(ISERROR(VLOOKUP(D350,'Data Input (ROP Use Only)'!$D$1:$E$4,2,FALSE)),"",(VLOOKUP(D350,'Data Input (ROP Use Only)'!$D$1:$E$4,2,FALSE)))</f>
        <v/>
      </c>
      <c r="F350" s="32" t="str">
        <f>IF(ISERROR(VLOOKUP(D350,'Data Input (ROP Use Only)'!$D$1:$F$4,3,FALSE)),"",(VLOOKUP(D350,'Data Input (ROP Use Only)'!$D$1:$F$4,3,FALSE)))</f>
        <v/>
      </c>
      <c r="G350" s="9"/>
      <c r="H350" s="9"/>
      <c r="I350" s="10"/>
      <c r="J350" s="10"/>
      <c r="K350" s="10"/>
      <c r="L350" s="13">
        <f>SUM(Table19[[#This Row],[Base Wage per hour as of December 31st, 2024
 (before applying any grants/enhancements)]:[GOF (SWB) + Hourly Historical Funding (if applicable)]])</f>
        <v>0</v>
      </c>
      <c r="M350" s="7" t="str">
        <f>IF(ISERROR(VLOOKUP(D350,'Data Input (ROP Use Only)'!$D$1:$G$4,4,FALSE)),"",(VLOOKUP(D350,'Data Input (ROP Use Only)'!$D$1:$G$4,4,FALSE)))</f>
        <v/>
      </c>
      <c r="N350" s="5" t="str" cm="1">
        <f t="array" ref="N350">IFERROR((_xlfn.IFS(M350-L350&lt;=0,0,M350-L350&lt;=0,0,M350-L350&gt;=2,2,M350-L350&lt;3,M350-L350)),"")</f>
        <v/>
      </c>
      <c r="O350" s="5">
        <f>SUM(Table19[[#This Row],[Base Wage per hour as of December 31st, 2024
 (before applying any grants/enhancements)]:[GOF (SWB) + Hourly Historical Funding (if applicable)]],Table19[[#This Row],[Wage Enhancement (WEG) Eligibility Rate per hour]])</f>
        <v>0</v>
      </c>
      <c r="P350" s="5" t="str" cm="1">
        <f t="array" ref="P350">IFERROR((_xlfn.IFS(C350="NON-RECE",0,C350="Director-Approved",0,F350-O350&lt;=0,0,F350-O350&lt;=0,0,F350-O350&gt;=3,3,F350-O350&lt;3,F350-O350)),"")</f>
        <v/>
      </c>
      <c r="Q350" s="4" cm="1">
        <f t="array" ref="Q350">_xlfn.IFS(O350=0,0,O350&gt;=0,O350+P350)</f>
        <v>0</v>
      </c>
      <c r="R350" s="5" t="str">
        <f t="shared" si="5"/>
        <v/>
      </c>
      <c r="S350" s="4" cm="1">
        <f t="array" ref="S350">_xlfn.IFS(Q350=0,0,Q350&gt;=0,Q350+R350)</f>
        <v>0</v>
      </c>
      <c r="T35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0" s="5">
        <f>MAX(Table19[[#This Row],[Staff Hourly Wage as of December 31st, 2024
 (inclusive of all grants/enhancements, do NOT include top-up)]],Table19[[#This Row],[Base Wage + PE + Historical + GOF + HA + WEG + Wage increase + Wage floor ]])</f>
        <v>0</v>
      </c>
      <c r="V350" s="4">
        <f>Table19[[#This Row],[Final 2025 Hourly Wage
(Higher of column H '[2024 wage'] and column S '[2025 wage'])]]*Table19[[#This Row],[Estimated program hours worked from Jan 1st to Dec 31st 2025]]</f>
        <v>0</v>
      </c>
      <c r="X350" s="35" t="str">
        <f>Table19[[#This Row],[Wage Enhancement (WEG) Eligibility Rate per hour]]</f>
        <v/>
      </c>
      <c r="Y350" s="42">
        <f>Table19[[#This Row],[Hourly Pay Equity (PE) (if applicable)]]+Table19[[#This Row],[GOF (SWB) + Hourly Historical Funding (if applicable)]]</f>
        <v>0</v>
      </c>
      <c r="Z350" s="36">
        <f>IFERROR(Table19[[#This Row],[2025 Wage Increase Rate]]+Table19[[#This Row],[2025 Wage Floor Rate]]+Table19[[#This Row],[Wage Stability]],0)</f>
        <v>0</v>
      </c>
    </row>
    <row r="351" spans="1:26" outlineLevel="1" x14ac:dyDescent="0.55000000000000004">
      <c r="A351" s="11"/>
      <c r="B351" s="12"/>
      <c r="C351" s="12"/>
      <c r="D351" s="11"/>
      <c r="E351" s="32" t="str">
        <f>IF(ISERROR(VLOOKUP(D351,'Data Input (ROP Use Only)'!$D$1:$E$4,2,FALSE)),"",(VLOOKUP(D351,'Data Input (ROP Use Only)'!$D$1:$E$4,2,FALSE)))</f>
        <v/>
      </c>
      <c r="F351" s="32" t="str">
        <f>IF(ISERROR(VLOOKUP(D351,'Data Input (ROP Use Only)'!$D$1:$F$4,3,FALSE)),"",(VLOOKUP(D351,'Data Input (ROP Use Only)'!$D$1:$F$4,3,FALSE)))</f>
        <v/>
      </c>
      <c r="G351" s="9"/>
      <c r="H351" s="9"/>
      <c r="I351" s="10"/>
      <c r="J351" s="10"/>
      <c r="K351" s="10"/>
      <c r="L351" s="13">
        <f>SUM(Table19[[#This Row],[Base Wage per hour as of December 31st, 2024
 (before applying any grants/enhancements)]:[GOF (SWB) + Hourly Historical Funding (if applicable)]])</f>
        <v>0</v>
      </c>
      <c r="M351" s="7" t="str">
        <f>IF(ISERROR(VLOOKUP(D351,'Data Input (ROP Use Only)'!$D$1:$G$4,4,FALSE)),"",(VLOOKUP(D351,'Data Input (ROP Use Only)'!$D$1:$G$4,4,FALSE)))</f>
        <v/>
      </c>
      <c r="N351" s="5" t="str" cm="1">
        <f t="array" ref="N351">IFERROR((_xlfn.IFS(M351-L351&lt;=0,0,M351-L351&lt;=0,0,M351-L351&gt;=2,2,M351-L351&lt;3,M351-L351)),"")</f>
        <v/>
      </c>
      <c r="O351" s="5">
        <f>SUM(Table19[[#This Row],[Base Wage per hour as of December 31st, 2024
 (before applying any grants/enhancements)]:[GOF (SWB) + Hourly Historical Funding (if applicable)]],Table19[[#This Row],[Wage Enhancement (WEG) Eligibility Rate per hour]])</f>
        <v>0</v>
      </c>
      <c r="P351" s="5" t="str" cm="1">
        <f t="array" ref="P351">IFERROR((_xlfn.IFS(C351="NON-RECE",0,C351="Director-Approved",0,F351-O351&lt;=0,0,F351-O351&lt;=0,0,F351-O351&gt;=3,3,F351-O351&lt;3,F351-O351)),"")</f>
        <v/>
      </c>
      <c r="Q351" s="4" cm="1">
        <f t="array" ref="Q351">_xlfn.IFS(O351=0,0,O351&gt;=0,O351+P351)</f>
        <v>0</v>
      </c>
      <c r="R351" s="5" t="str">
        <f t="shared" si="5"/>
        <v/>
      </c>
      <c r="S351" s="4" cm="1">
        <f t="array" ref="S351">_xlfn.IFS(Q351=0,0,Q351&gt;=0,Q351+R351)</f>
        <v>0</v>
      </c>
      <c r="T35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1" s="5">
        <f>MAX(Table19[[#This Row],[Staff Hourly Wage as of December 31st, 2024
 (inclusive of all grants/enhancements, do NOT include top-up)]],Table19[[#This Row],[Base Wage + PE + Historical + GOF + HA + WEG + Wage increase + Wage floor ]])</f>
        <v>0</v>
      </c>
      <c r="V351" s="4">
        <f>Table19[[#This Row],[Final 2025 Hourly Wage
(Higher of column H '[2024 wage'] and column S '[2025 wage'])]]*Table19[[#This Row],[Estimated program hours worked from Jan 1st to Dec 31st 2025]]</f>
        <v>0</v>
      </c>
      <c r="X351" s="35" t="str">
        <f>Table19[[#This Row],[Wage Enhancement (WEG) Eligibility Rate per hour]]</f>
        <v/>
      </c>
      <c r="Y351" s="42">
        <f>Table19[[#This Row],[Hourly Pay Equity (PE) (if applicable)]]+Table19[[#This Row],[GOF (SWB) + Hourly Historical Funding (if applicable)]]</f>
        <v>0</v>
      </c>
      <c r="Z351" s="36">
        <f>IFERROR(Table19[[#This Row],[2025 Wage Increase Rate]]+Table19[[#This Row],[2025 Wage Floor Rate]]+Table19[[#This Row],[Wage Stability]],0)</f>
        <v>0</v>
      </c>
    </row>
    <row r="352" spans="1:26" outlineLevel="1" x14ac:dyDescent="0.55000000000000004">
      <c r="A352" s="11"/>
      <c r="B352" s="12"/>
      <c r="C352" s="12"/>
      <c r="D352" s="11"/>
      <c r="E352" s="32" t="str">
        <f>IF(ISERROR(VLOOKUP(D352,'Data Input (ROP Use Only)'!$D$1:$E$4,2,FALSE)),"",(VLOOKUP(D352,'Data Input (ROP Use Only)'!$D$1:$E$4,2,FALSE)))</f>
        <v/>
      </c>
      <c r="F352" s="32" t="str">
        <f>IF(ISERROR(VLOOKUP(D352,'Data Input (ROP Use Only)'!$D$1:$F$4,3,FALSE)),"",(VLOOKUP(D352,'Data Input (ROP Use Only)'!$D$1:$F$4,3,FALSE)))</f>
        <v/>
      </c>
      <c r="G352" s="9"/>
      <c r="H352" s="9"/>
      <c r="I352" s="10"/>
      <c r="J352" s="10"/>
      <c r="K352" s="10"/>
      <c r="L352" s="13">
        <f>SUM(Table19[[#This Row],[Base Wage per hour as of December 31st, 2024
 (before applying any grants/enhancements)]:[GOF (SWB) + Hourly Historical Funding (if applicable)]])</f>
        <v>0</v>
      </c>
      <c r="M352" s="7" t="str">
        <f>IF(ISERROR(VLOOKUP(D352,'Data Input (ROP Use Only)'!$D$1:$G$4,4,FALSE)),"",(VLOOKUP(D352,'Data Input (ROP Use Only)'!$D$1:$G$4,4,FALSE)))</f>
        <v/>
      </c>
      <c r="N352" s="5" t="str" cm="1">
        <f t="array" ref="N352">IFERROR((_xlfn.IFS(M352-L352&lt;=0,0,M352-L352&lt;=0,0,M352-L352&gt;=2,2,M352-L352&lt;3,M352-L352)),"")</f>
        <v/>
      </c>
      <c r="O352" s="5">
        <f>SUM(Table19[[#This Row],[Base Wage per hour as of December 31st, 2024
 (before applying any grants/enhancements)]:[GOF (SWB) + Hourly Historical Funding (if applicable)]],Table19[[#This Row],[Wage Enhancement (WEG) Eligibility Rate per hour]])</f>
        <v>0</v>
      </c>
      <c r="P352" s="5" t="str" cm="1">
        <f t="array" ref="P352">IFERROR((_xlfn.IFS(C352="NON-RECE",0,C352="Director-Approved",0,F352-O352&lt;=0,0,F352-O352&lt;=0,0,F352-O352&gt;=3,3,F352-O352&lt;3,F352-O352)),"")</f>
        <v/>
      </c>
      <c r="Q352" s="4" cm="1">
        <f t="array" ref="Q352">_xlfn.IFS(O352=0,0,O352&gt;=0,O352+P352)</f>
        <v>0</v>
      </c>
      <c r="R352" s="5" t="str">
        <f t="shared" si="5"/>
        <v/>
      </c>
      <c r="S352" s="4" cm="1">
        <f t="array" ref="S352">_xlfn.IFS(Q352=0,0,Q352&gt;=0,Q352+R352)</f>
        <v>0</v>
      </c>
      <c r="T35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2" s="5">
        <f>MAX(Table19[[#This Row],[Staff Hourly Wage as of December 31st, 2024
 (inclusive of all grants/enhancements, do NOT include top-up)]],Table19[[#This Row],[Base Wage + PE + Historical + GOF + HA + WEG + Wage increase + Wage floor ]])</f>
        <v>0</v>
      </c>
      <c r="V352" s="4">
        <f>Table19[[#This Row],[Final 2025 Hourly Wage
(Higher of column H '[2024 wage'] and column S '[2025 wage'])]]*Table19[[#This Row],[Estimated program hours worked from Jan 1st to Dec 31st 2025]]</f>
        <v>0</v>
      </c>
      <c r="X352" s="35" t="str">
        <f>Table19[[#This Row],[Wage Enhancement (WEG) Eligibility Rate per hour]]</f>
        <v/>
      </c>
      <c r="Y352" s="42">
        <f>Table19[[#This Row],[Hourly Pay Equity (PE) (if applicable)]]+Table19[[#This Row],[GOF (SWB) + Hourly Historical Funding (if applicable)]]</f>
        <v>0</v>
      </c>
      <c r="Z352" s="36">
        <f>IFERROR(Table19[[#This Row],[2025 Wage Increase Rate]]+Table19[[#This Row],[2025 Wage Floor Rate]]+Table19[[#This Row],[Wage Stability]],0)</f>
        <v>0</v>
      </c>
    </row>
    <row r="353" spans="1:26" outlineLevel="1" x14ac:dyDescent="0.55000000000000004">
      <c r="A353" s="11"/>
      <c r="B353" s="12"/>
      <c r="C353" s="12"/>
      <c r="D353" s="11"/>
      <c r="E353" s="32" t="str">
        <f>IF(ISERROR(VLOOKUP(D353,'Data Input (ROP Use Only)'!$D$1:$E$4,2,FALSE)),"",(VLOOKUP(D353,'Data Input (ROP Use Only)'!$D$1:$E$4,2,FALSE)))</f>
        <v/>
      </c>
      <c r="F353" s="32" t="str">
        <f>IF(ISERROR(VLOOKUP(D353,'Data Input (ROP Use Only)'!$D$1:$F$4,3,FALSE)),"",(VLOOKUP(D353,'Data Input (ROP Use Only)'!$D$1:$F$4,3,FALSE)))</f>
        <v/>
      </c>
      <c r="G353" s="9"/>
      <c r="H353" s="9"/>
      <c r="I353" s="10"/>
      <c r="J353" s="10"/>
      <c r="K353" s="10"/>
      <c r="L353" s="13">
        <f>SUM(Table19[[#This Row],[Base Wage per hour as of December 31st, 2024
 (before applying any grants/enhancements)]:[GOF (SWB) + Hourly Historical Funding (if applicable)]])</f>
        <v>0</v>
      </c>
      <c r="M353" s="7" t="str">
        <f>IF(ISERROR(VLOOKUP(D353,'Data Input (ROP Use Only)'!$D$1:$G$4,4,FALSE)),"",(VLOOKUP(D353,'Data Input (ROP Use Only)'!$D$1:$G$4,4,FALSE)))</f>
        <v/>
      </c>
      <c r="N353" s="5" t="str" cm="1">
        <f t="array" ref="N353">IFERROR((_xlfn.IFS(M353-L353&lt;=0,0,M353-L353&lt;=0,0,M353-L353&gt;=2,2,M353-L353&lt;3,M353-L353)),"")</f>
        <v/>
      </c>
      <c r="O353" s="5">
        <f>SUM(Table19[[#This Row],[Base Wage per hour as of December 31st, 2024
 (before applying any grants/enhancements)]:[GOF (SWB) + Hourly Historical Funding (if applicable)]],Table19[[#This Row],[Wage Enhancement (WEG) Eligibility Rate per hour]])</f>
        <v>0</v>
      </c>
      <c r="P353" s="5" t="str" cm="1">
        <f t="array" ref="P353">IFERROR((_xlfn.IFS(C353="NON-RECE",0,C353="Director-Approved",0,F353-O353&lt;=0,0,F353-O353&lt;=0,0,F353-O353&gt;=3,3,F353-O353&lt;3,F353-O353)),"")</f>
        <v/>
      </c>
      <c r="Q353" s="4" cm="1">
        <f t="array" ref="Q353">_xlfn.IFS(O353=0,0,O353&gt;=0,O353+P353)</f>
        <v>0</v>
      </c>
      <c r="R353" s="5" t="str">
        <f t="shared" si="5"/>
        <v/>
      </c>
      <c r="S353" s="4" cm="1">
        <f t="array" ref="S353">_xlfn.IFS(Q353=0,0,Q353&gt;=0,Q353+R353)</f>
        <v>0</v>
      </c>
      <c r="T35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3" s="5">
        <f>MAX(Table19[[#This Row],[Staff Hourly Wage as of December 31st, 2024
 (inclusive of all grants/enhancements, do NOT include top-up)]],Table19[[#This Row],[Base Wage + PE + Historical + GOF + HA + WEG + Wage increase + Wage floor ]])</f>
        <v>0</v>
      </c>
      <c r="V353" s="4">
        <f>Table19[[#This Row],[Final 2025 Hourly Wage
(Higher of column H '[2024 wage'] and column S '[2025 wage'])]]*Table19[[#This Row],[Estimated program hours worked from Jan 1st to Dec 31st 2025]]</f>
        <v>0</v>
      </c>
      <c r="X353" s="35" t="str">
        <f>Table19[[#This Row],[Wage Enhancement (WEG) Eligibility Rate per hour]]</f>
        <v/>
      </c>
      <c r="Y353" s="42">
        <f>Table19[[#This Row],[Hourly Pay Equity (PE) (if applicable)]]+Table19[[#This Row],[GOF (SWB) + Hourly Historical Funding (if applicable)]]</f>
        <v>0</v>
      </c>
      <c r="Z353" s="36">
        <f>IFERROR(Table19[[#This Row],[2025 Wage Increase Rate]]+Table19[[#This Row],[2025 Wage Floor Rate]]+Table19[[#This Row],[Wage Stability]],0)</f>
        <v>0</v>
      </c>
    </row>
    <row r="354" spans="1:26" outlineLevel="1" x14ac:dyDescent="0.55000000000000004">
      <c r="A354" s="11"/>
      <c r="B354" s="12"/>
      <c r="C354" s="12"/>
      <c r="D354" s="11"/>
      <c r="E354" s="32" t="str">
        <f>IF(ISERROR(VLOOKUP(D354,'Data Input (ROP Use Only)'!$D$1:$E$4,2,FALSE)),"",(VLOOKUP(D354,'Data Input (ROP Use Only)'!$D$1:$E$4,2,FALSE)))</f>
        <v/>
      </c>
      <c r="F354" s="32" t="str">
        <f>IF(ISERROR(VLOOKUP(D354,'Data Input (ROP Use Only)'!$D$1:$F$4,3,FALSE)),"",(VLOOKUP(D354,'Data Input (ROP Use Only)'!$D$1:$F$4,3,FALSE)))</f>
        <v/>
      </c>
      <c r="G354" s="9"/>
      <c r="H354" s="9"/>
      <c r="I354" s="10"/>
      <c r="J354" s="10"/>
      <c r="K354" s="10"/>
      <c r="L354" s="13">
        <f>SUM(Table19[[#This Row],[Base Wage per hour as of December 31st, 2024
 (before applying any grants/enhancements)]:[GOF (SWB) + Hourly Historical Funding (if applicable)]])</f>
        <v>0</v>
      </c>
      <c r="M354" s="7" t="str">
        <f>IF(ISERROR(VLOOKUP(D354,'Data Input (ROP Use Only)'!$D$1:$G$4,4,FALSE)),"",(VLOOKUP(D354,'Data Input (ROP Use Only)'!$D$1:$G$4,4,FALSE)))</f>
        <v/>
      </c>
      <c r="N354" s="5" t="str" cm="1">
        <f t="array" ref="N354">IFERROR((_xlfn.IFS(M354-L354&lt;=0,0,M354-L354&lt;=0,0,M354-L354&gt;=2,2,M354-L354&lt;3,M354-L354)),"")</f>
        <v/>
      </c>
      <c r="O354" s="5">
        <f>SUM(Table19[[#This Row],[Base Wage per hour as of December 31st, 2024
 (before applying any grants/enhancements)]:[GOF (SWB) + Hourly Historical Funding (if applicable)]],Table19[[#This Row],[Wage Enhancement (WEG) Eligibility Rate per hour]])</f>
        <v>0</v>
      </c>
      <c r="P354" s="5" t="str" cm="1">
        <f t="array" ref="P354">IFERROR((_xlfn.IFS(C354="NON-RECE",0,C354="Director-Approved",0,F354-O354&lt;=0,0,F354-O354&lt;=0,0,F354-O354&gt;=3,3,F354-O354&lt;3,F354-O354)),"")</f>
        <v/>
      </c>
      <c r="Q354" s="4" cm="1">
        <f t="array" ref="Q354">_xlfn.IFS(O354=0,0,O354&gt;=0,O354+P354)</f>
        <v>0</v>
      </c>
      <c r="R354" s="5" t="str">
        <f t="shared" si="5"/>
        <v/>
      </c>
      <c r="S354" s="4" cm="1">
        <f t="array" ref="S354">_xlfn.IFS(Q354=0,0,Q354&gt;=0,Q354+R354)</f>
        <v>0</v>
      </c>
      <c r="T35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4" s="5">
        <f>MAX(Table19[[#This Row],[Staff Hourly Wage as of December 31st, 2024
 (inclusive of all grants/enhancements, do NOT include top-up)]],Table19[[#This Row],[Base Wage + PE + Historical + GOF + HA + WEG + Wage increase + Wage floor ]])</f>
        <v>0</v>
      </c>
      <c r="V354" s="4">
        <f>Table19[[#This Row],[Final 2025 Hourly Wage
(Higher of column H '[2024 wage'] and column S '[2025 wage'])]]*Table19[[#This Row],[Estimated program hours worked from Jan 1st to Dec 31st 2025]]</f>
        <v>0</v>
      </c>
      <c r="X354" s="35" t="str">
        <f>Table19[[#This Row],[Wage Enhancement (WEG) Eligibility Rate per hour]]</f>
        <v/>
      </c>
      <c r="Y354" s="42">
        <f>Table19[[#This Row],[Hourly Pay Equity (PE) (if applicable)]]+Table19[[#This Row],[GOF (SWB) + Hourly Historical Funding (if applicable)]]</f>
        <v>0</v>
      </c>
      <c r="Z354" s="36">
        <f>IFERROR(Table19[[#This Row],[2025 Wage Increase Rate]]+Table19[[#This Row],[2025 Wage Floor Rate]]+Table19[[#This Row],[Wage Stability]],0)</f>
        <v>0</v>
      </c>
    </row>
    <row r="355" spans="1:26" outlineLevel="1" x14ac:dyDescent="0.55000000000000004">
      <c r="A355" s="11"/>
      <c r="B355" s="12"/>
      <c r="C355" s="12"/>
      <c r="D355" s="11"/>
      <c r="E355" s="32" t="str">
        <f>IF(ISERROR(VLOOKUP(D355,'Data Input (ROP Use Only)'!$D$1:$E$4,2,FALSE)),"",(VLOOKUP(D355,'Data Input (ROP Use Only)'!$D$1:$E$4,2,FALSE)))</f>
        <v/>
      </c>
      <c r="F355" s="32" t="str">
        <f>IF(ISERROR(VLOOKUP(D355,'Data Input (ROP Use Only)'!$D$1:$F$4,3,FALSE)),"",(VLOOKUP(D355,'Data Input (ROP Use Only)'!$D$1:$F$4,3,FALSE)))</f>
        <v/>
      </c>
      <c r="G355" s="9"/>
      <c r="H355" s="9"/>
      <c r="I355" s="10"/>
      <c r="J355" s="10"/>
      <c r="K355" s="10"/>
      <c r="L355" s="13">
        <f>SUM(Table19[[#This Row],[Base Wage per hour as of December 31st, 2024
 (before applying any grants/enhancements)]:[GOF (SWB) + Hourly Historical Funding (if applicable)]])</f>
        <v>0</v>
      </c>
      <c r="M355" s="7" t="str">
        <f>IF(ISERROR(VLOOKUP(D355,'Data Input (ROP Use Only)'!$D$1:$G$4,4,FALSE)),"",(VLOOKUP(D355,'Data Input (ROP Use Only)'!$D$1:$G$4,4,FALSE)))</f>
        <v/>
      </c>
      <c r="N355" s="5" t="str" cm="1">
        <f t="array" ref="N355">IFERROR((_xlfn.IFS(M355-L355&lt;=0,0,M355-L355&lt;=0,0,M355-L355&gt;=2,2,M355-L355&lt;3,M355-L355)),"")</f>
        <v/>
      </c>
      <c r="O355" s="5">
        <f>SUM(Table19[[#This Row],[Base Wage per hour as of December 31st, 2024
 (before applying any grants/enhancements)]:[GOF (SWB) + Hourly Historical Funding (if applicable)]],Table19[[#This Row],[Wage Enhancement (WEG) Eligibility Rate per hour]])</f>
        <v>0</v>
      </c>
      <c r="P355" s="5" t="str" cm="1">
        <f t="array" ref="P355">IFERROR((_xlfn.IFS(C355="NON-RECE",0,C355="Director-Approved",0,F355-O355&lt;=0,0,F355-O355&lt;=0,0,F355-O355&gt;=3,3,F355-O355&lt;3,F355-O355)),"")</f>
        <v/>
      </c>
      <c r="Q355" s="4" cm="1">
        <f t="array" ref="Q355">_xlfn.IFS(O355=0,0,O355&gt;=0,O355+P355)</f>
        <v>0</v>
      </c>
      <c r="R355" s="5" t="str">
        <f t="shared" si="5"/>
        <v/>
      </c>
      <c r="S355" s="4" cm="1">
        <f t="array" ref="S355">_xlfn.IFS(Q355=0,0,Q355&gt;=0,Q355+R355)</f>
        <v>0</v>
      </c>
      <c r="T35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5" s="5">
        <f>MAX(Table19[[#This Row],[Staff Hourly Wage as of December 31st, 2024
 (inclusive of all grants/enhancements, do NOT include top-up)]],Table19[[#This Row],[Base Wage + PE + Historical + GOF + HA + WEG + Wage increase + Wage floor ]])</f>
        <v>0</v>
      </c>
      <c r="V355" s="4">
        <f>Table19[[#This Row],[Final 2025 Hourly Wage
(Higher of column H '[2024 wage'] and column S '[2025 wage'])]]*Table19[[#This Row],[Estimated program hours worked from Jan 1st to Dec 31st 2025]]</f>
        <v>0</v>
      </c>
      <c r="X355" s="35" t="str">
        <f>Table19[[#This Row],[Wage Enhancement (WEG) Eligibility Rate per hour]]</f>
        <v/>
      </c>
      <c r="Y355" s="42">
        <f>Table19[[#This Row],[Hourly Pay Equity (PE) (if applicable)]]+Table19[[#This Row],[GOF (SWB) + Hourly Historical Funding (if applicable)]]</f>
        <v>0</v>
      </c>
      <c r="Z355" s="36">
        <f>IFERROR(Table19[[#This Row],[2025 Wage Increase Rate]]+Table19[[#This Row],[2025 Wage Floor Rate]]+Table19[[#This Row],[Wage Stability]],0)</f>
        <v>0</v>
      </c>
    </row>
    <row r="356" spans="1:26" outlineLevel="1" x14ac:dyDescent="0.55000000000000004">
      <c r="A356" s="11"/>
      <c r="B356" s="12"/>
      <c r="C356" s="12"/>
      <c r="D356" s="11"/>
      <c r="E356" s="32" t="str">
        <f>IF(ISERROR(VLOOKUP(D356,'Data Input (ROP Use Only)'!$D$1:$E$4,2,FALSE)),"",(VLOOKUP(D356,'Data Input (ROP Use Only)'!$D$1:$E$4,2,FALSE)))</f>
        <v/>
      </c>
      <c r="F356" s="32" t="str">
        <f>IF(ISERROR(VLOOKUP(D356,'Data Input (ROP Use Only)'!$D$1:$F$4,3,FALSE)),"",(VLOOKUP(D356,'Data Input (ROP Use Only)'!$D$1:$F$4,3,FALSE)))</f>
        <v/>
      </c>
      <c r="G356" s="9"/>
      <c r="H356" s="9"/>
      <c r="I356" s="10"/>
      <c r="J356" s="10"/>
      <c r="K356" s="10"/>
      <c r="L356" s="13">
        <f>SUM(Table19[[#This Row],[Base Wage per hour as of December 31st, 2024
 (before applying any grants/enhancements)]:[GOF (SWB) + Hourly Historical Funding (if applicable)]])</f>
        <v>0</v>
      </c>
      <c r="M356" s="7" t="str">
        <f>IF(ISERROR(VLOOKUP(D356,'Data Input (ROP Use Only)'!$D$1:$G$4,4,FALSE)),"",(VLOOKUP(D356,'Data Input (ROP Use Only)'!$D$1:$G$4,4,FALSE)))</f>
        <v/>
      </c>
      <c r="N356" s="5" t="str" cm="1">
        <f t="array" ref="N356">IFERROR((_xlfn.IFS(M356-L356&lt;=0,0,M356-L356&lt;=0,0,M356-L356&gt;=2,2,M356-L356&lt;3,M356-L356)),"")</f>
        <v/>
      </c>
      <c r="O356" s="5">
        <f>SUM(Table19[[#This Row],[Base Wage per hour as of December 31st, 2024
 (before applying any grants/enhancements)]:[GOF (SWB) + Hourly Historical Funding (if applicable)]],Table19[[#This Row],[Wage Enhancement (WEG) Eligibility Rate per hour]])</f>
        <v>0</v>
      </c>
      <c r="P356" s="5" t="str" cm="1">
        <f t="array" ref="P356">IFERROR((_xlfn.IFS(C356="NON-RECE",0,C356="Director-Approved",0,F356-O356&lt;=0,0,F356-O356&lt;=0,0,F356-O356&gt;=3,3,F356-O356&lt;3,F356-O356)),"")</f>
        <v/>
      </c>
      <c r="Q356" s="4" cm="1">
        <f t="array" ref="Q356">_xlfn.IFS(O356=0,0,O356&gt;=0,O356+P356)</f>
        <v>0</v>
      </c>
      <c r="R356" s="5" t="str">
        <f t="shared" si="5"/>
        <v/>
      </c>
      <c r="S356" s="4" cm="1">
        <f t="array" ref="S356">_xlfn.IFS(Q356=0,0,Q356&gt;=0,Q356+R356)</f>
        <v>0</v>
      </c>
      <c r="T35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6" s="5">
        <f>MAX(Table19[[#This Row],[Staff Hourly Wage as of December 31st, 2024
 (inclusive of all grants/enhancements, do NOT include top-up)]],Table19[[#This Row],[Base Wage + PE + Historical + GOF + HA + WEG + Wage increase + Wage floor ]])</f>
        <v>0</v>
      </c>
      <c r="V356" s="4">
        <f>Table19[[#This Row],[Final 2025 Hourly Wage
(Higher of column H '[2024 wage'] and column S '[2025 wage'])]]*Table19[[#This Row],[Estimated program hours worked from Jan 1st to Dec 31st 2025]]</f>
        <v>0</v>
      </c>
      <c r="X356" s="35" t="str">
        <f>Table19[[#This Row],[Wage Enhancement (WEG) Eligibility Rate per hour]]</f>
        <v/>
      </c>
      <c r="Y356" s="42">
        <f>Table19[[#This Row],[Hourly Pay Equity (PE) (if applicable)]]+Table19[[#This Row],[GOF (SWB) + Hourly Historical Funding (if applicable)]]</f>
        <v>0</v>
      </c>
      <c r="Z356" s="36">
        <f>IFERROR(Table19[[#This Row],[2025 Wage Increase Rate]]+Table19[[#This Row],[2025 Wage Floor Rate]]+Table19[[#This Row],[Wage Stability]],0)</f>
        <v>0</v>
      </c>
    </row>
    <row r="357" spans="1:26" outlineLevel="1" x14ac:dyDescent="0.55000000000000004">
      <c r="A357" s="11"/>
      <c r="B357" s="12"/>
      <c r="C357" s="12"/>
      <c r="D357" s="11"/>
      <c r="E357" s="32" t="str">
        <f>IF(ISERROR(VLOOKUP(D357,'Data Input (ROP Use Only)'!$D$1:$E$4,2,FALSE)),"",(VLOOKUP(D357,'Data Input (ROP Use Only)'!$D$1:$E$4,2,FALSE)))</f>
        <v/>
      </c>
      <c r="F357" s="32" t="str">
        <f>IF(ISERROR(VLOOKUP(D357,'Data Input (ROP Use Only)'!$D$1:$F$4,3,FALSE)),"",(VLOOKUP(D357,'Data Input (ROP Use Only)'!$D$1:$F$4,3,FALSE)))</f>
        <v/>
      </c>
      <c r="G357" s="9"/>
      <c r="H357" s="9"/>
      <c r="I357" s="10"/>
      <c r="J357" s="10"/>
      <c r="K357" s="10"/>
      <c r="L357" s="13">
        <f>SUM(Table19[[#This Row],[Base Wage per hour as of December 31st, 2024
 (before applying any grants/enhancements)]:[GOF (SWB) + Hourly Historical Funding (if applicable)]])</f>
        <v>0</v>
      </c>
      <c r="M357" s="7" t="str">
        <f>IF(ISERROR(VLOOKUP(D357,'Data Input (ROP Use Only)'!$D$1:$G$4,4,FALSE)),"",(VLOOKUP(D357,'Data Input (ROP Use Only)'!$D$1:$G$4,4,FALSE)))</f>
        <v/>
      </c>
      <c r="N357" s="5" t="str" cm="1">
        <f t="array" ref="N357">IFERROR((_xlfn.IFS(M357-L357&lt;=0,0,M357-L357&lt;=0,0,M357-L357&gt;=2,2,M357-L357&lt;3,M357-L357)),"")</f>
        <v/>
      </c>
      <c r="O357" s="5">
        <f>SUM(Table19[[#This Row],[Base Wage per hour as of December 31st, 2024
 (before applying any grants/enhancements)]:[GOF (SWB) + Hourly Historical Funding (if applicable)]],Table19[[#This Row],[Wage Enhancement (WEG) Eligibility Rate per hour]])</f>
        <v>0</v>
      </c>
      <c r="P357" s="5" t="str" cm="1">
        <f t="array" ref="P357">IFERROR((_xlfn.IFS(C357="NON-RECE",0,C357="Director-Approved",0,F357-O357&lt;=0,0,F357-O357&lt;=0,0,F357-O357&gt;=3,3,F357-O357&lt;3,F357-O357)),"")</f>
        <v/>
      </c>
      <c r="Q357" s="4" cm="1">
        <f t="array" ref="Q357">_xlfn.IFS(O357=0,0,O357&gt;=0,O357+P357)</f>
        <v>0</v>
      </c>
      <c r="R357" s="5" t="str">
        <f t="shared" si="5"/>
        <v/>
      </c>
      <c r="S357" s="4" cm="1">
        <f t="array" ref="S357">_xlfn.IFS(Q357=0,0,Q357&gt;=0,Q357+R357)</f>
        <v>0</v>
      </c>
      <c r="T35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7" s="5">
        <f>MAX(Table19[[#This Row],[Staff Hourly Wage as of December 31st, 2024
 (inclusive of all grants/enhancements, do NOT include top-up)]],Table19[[#This Row],[Base Wage + PE + Historical + GOF + HA + WEG + Wage increase + Wage floor ]])</f>
        <v>0</v>
      </c>
      <c r="V357" s="4">
        <f>Table19[[#This Row],[Final 2025 Hourly Wage
(Higher of column H '[2024 wage'] and column S '[2025 wage'])]]*Table19[[#This Row],[Estimated program hours worked from Jan 1st to Dec 31st 2025]]</f>
        <v>0</v>
      </c>
      <c r="X357" s="35" t="str">
        <f>Table19[[#This Row],[Wage Enhancement (WEG) Eligibility Rate per hour]]</f>
        <v/>
      </c>
      <c r="Y357" s="42">
        <f>Table19[[#This Row],[Hourly Pay Equity (PE) (if applicable)]]+Table19[[#This Row],[GOF (SWB) + Hourly Historical Funding (if applicable)]]</f>
        <v>0</v>
      </c>
      <c r="Z357" s="36">
        <f>IFERROR(Table19[[#This Row],[2025 Wage Increase Rate]]+Table19[[#This Row],[2025 Wage Floor Rate]]+Table19[[#This Row],[Wage Stability]],0)</f>
        <v>0</v>
      </c>
    </row>
    <row r="358" spans="1:26" outlineLevel="1" x14ac:dyDescent="0.55000000000000004">
      <c r="A358" s="11"/>
      <c r="B358" s="12"/>
      <c r="C358" s="12"/>
      <c r="D358" s="11"/>
      <c r="E358" s="32" t="str">
        <f>IF(ISERROR(VLOOKUP(D358,'Data Input (ROP Use Only)'!$D$1:$E$4,2,FALSE)),"",(VLOOKUP(D358,'Data Input (ROP Use Only)'!$D$1:$E$4,2,FALSE)))</f>
        <v/>
      </c>
      <c r="F358" s="32" t="str">
        <f>IF(ISERROR(VLOOKUP(D358,'Data Input (ROP Use Only)'!$D$1:$F$4,3,FALSE)),"",(VLOOKUP(D358,'Data Input (ROP Use Only)'!$D$1:$F$4,3,FALSE)))</f>
        <v/>
      </c>
      <c r="G358" s="9"/>
      <c r="H358" s="9"/>
      <c r="I358" s="10"/>
      <c r="J358" s="10"/>
      <c r="K358" s="10"/>
      <c r="L358" s="13">
        <f>SUM(Table19[[#This Row],[Base Wage per hour as of December 31st, 2024
 (before applying any grants/enhancements)]:[GOF (SWB) + Hourly Historical Funding (if applicable)]])</f>
        <v>0</v>
      </c>
      <c r="M358" s="7" t="str">
        <f>IF(ISERROR(VLOOKUP(D358,'Data Input (ROP Use Only)'!$D$1:$G$4,4,FALSE)),"",(VLOOKUP(D358,'Data Input (ROP Use Only)'!$D$1:$G$4,4,FALSE)))</f>
        <v/>
      </c>
      <c r="N358" s="5" t="str" cm="1">
        <f t="array" ref="N358">IFERROR((_xlfn.IFS(M358-L358&lt;=0,0,M358-L358&lt;=0,0,M358-L358&gt;=2,2,M358-L358&lt;3,M358-L358)),"")</f>
        <v/>
      </c>
      <c r="O358" s="5">
        <f>SUM(Table19[[#This Row],[Base Wage per hour as of December 31st, 2024
 (before applying any grants/enhancements)]:[GOF (SWB) + Hourly Historical Funding (if applicable)]],Table19[[#This Row],[Wage Enhancement (WEG) Eligibility Rate per hour]])</f>
        <v>0</v>
      </c>
      <c r="P358" s="5" t="str" cm="1">
        <f t="array" ref="P358">IFERROR((_xlfn.IFS(C358="NON-RECE",0,C358="Director-Approved",0,F358-O358&lt;=0,0,F358-O358&lt;=0,0,F358-O358&gt;=3,3,F358-O358&lt;3,F358-O358)),"")</f>
        <v/>
      </c>
      <c r="Q358" s="4" cm="1">
        <f t="array" ref="Q358">_xlfn.IFS(O358=0,0,O358&gt;=0,O358+P358)</f>
        <v>0</v>
      </c>
      <c r="R358" s="5" t="str">
        <f t="shared" si="5"/>
        <v/>
      </c>
      <c r="S358" s="4" cm="1">
        <f t="array" ref="S358">_xlfn.IFS(Q358=0,0,Q358&gt;=0,Q358+R358)</f>
        <v>0</v>
      </c>
      <c r="T35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8" s="5">
        <f>MAX(Table19[[#This Row],[Staff Hourly Wage as of December 31st, 2024
 (inclusive of all grants/enhancements, do NOT include top-up)]],Table19[[#This Row],[Base Wage + PE + Historical + GOF + HA + WEG + Wage increase + Wage floor ]])</f>
        <v>0</v>
      </c>
      <c r="V358" s="4">
        <f>Table19[[#This Row],[Final 2025 Hourly Wage
(Higher of column H '[2024 wage'] and column S '[2025 wage'])]]*Table19[[#This Row],[Estimated program hours worked from Jan 1st to Dec 31st 2025]]</f>
        <v>0</v>
      </c>
      <c r="X358" s="35" t="str">
        <f>Table19[[#This Row],[Wage Enhancement (WEG) Eligibility Rate per hour]]</f>
        <v/>
      </c>
      <c r="Y358" s="42">
        <f>Table19[[#This Row],[Hourly Pay Equity (PE) (if applicable)]]+Table19[[#This Row],[GOF (SWB) + Hourly Historical Funding (if applicable)]]</f>
        <v>0</v>
      </c>
      <c r="Z358" s="36">
        <f>IFERROR(Table19[[#This Row],[2025 Wage Increase Rate]]+Table19[[#This Row],[2025 Wage Floor Rate]]+Table19[[#This Row],[Wage Stability]],0)</f>
        <v>0</v>
      </c>
    </row>
    <row r="359" spans="1:26" outlineLevel="1" x14ac:dyDescent="0.55000000000000004">
      <c r="A359" s="11"/>
      <c r="B359" s="12"/>
      <c r="C359" s="12"/>
      <c r="D359" s="11"/>
      <c r="E359" s="32" t="str">
        <f>IF(ISERROR(VLOOKUP(D359,'Data Input (ROP Use Only)'!$D$1:$E$4,2,FALSE)),"",(VLOOKUP(D359,'Data Input (ROP Use Only)'!$D$1:$E$4,2,FALSE)))</f>
        <v/>
      </c>
      <c r="F359" s="32" t="str">
        <f>IF(ISERROR(VLOOKUP(D359,'Data Input (ROP Use Only)'!$D$1:$F$4,3,FALSE)),"",(VLOOKUP(D359,'Data Input (ROP Use Only)'!$D$1:$F$4,3,FALSE)))</f>
        <v/>
      </c>
      <c r="G359" s="9"/>
      <c r="H359" s="9"/>
      <c r="I359" s="10"/>
      <c r="J359" s="10"/>
      <c r="K359" s="10"/>
      <c r="L359" s="13">
        <f>SUM(Table19[[#This Row],[Base Wage per hour as of December 31st, 2024
 (before applying any grants/enhancements)]:[GOF (SWB) + Hourly Historical Funding (if applicable)]])</f>
        <v>0</v>
      </c>
      <c r="M359" s="7" t="str">
        <f>IF(ISERROR(VLOOKUP(D359,'Data Input (ROP Use Only)'!$D$1:$G$4,4,FALSE)),"",(VLOOKUP(D359,'Data Input (ROP Use Only)'!$D$1:$G$4,4,FALSE)))</f>
        <v/>
      </c>
      <c r="N359" s="5" t="str" cm="1">
        <f t="array" ref="N359">IFERROR((_xlfn.IFS(M359-L359&lt;=0,0,M359-L359&lt;=0,0,M359-L359&gt;=2,2,M359-L359&lt;3,M359-L359)),"")</f>
        <v/>
      </c>
      <c r="O359" s="5">
        <f>SUM(Table19[[#This Row],[Base Wage per hour as of December 31st, 2024
 (before applying any grants/enhancements)]:[GOF (SWB) + Hourly Historical Funding (if applicable)]],Table19[[#This Row],[Wage Enhancement (WEG) Eligibility Rate per hour]])</f>
        <v>0</v>
      </c>
      <c r="P359" s="5" t="str" cm="1">
        <f t="array" ref="P359">IFERROR((_xlfn.IFS(C359="NON-RECE",0,C359="Director-Approved",0,F359-O359&lt;=0,0,F359-O359&lt;=0,0,F359-O359&gt;=3,3,F359-O359&lt;3,F359-O359)),"")</f>
        <v/>
      </c>
      <c r="Q359" s="4" cm="1">
        <f t="array" ref="Q359">_xlfn.IFS(O359=0,0,O359&gt;=0,O359+P359)</f>
        <v>0</v>
      </c>
      <c r="R359" s="5" t="str">
        <f t="shared" si="5"/>
        <v/>
      </c>
      <c r="S359" s="4" cm="1">
        <f t="array" ref="S359">_xlfn.IFS(Q359=0,0,Q359&gt;=0,Q359+R359)</f>
        <v>0</v>
      </c>
      <c r="T35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59" s="5">
        <f>MAX(Table19[[#This Row],[Staff Hourly Wage as of December 31st, 2024
 (inclusive of all grants/enhancements, do NOT include top-up)]],Table19[[#This Row],[Base Wage + PE + Historical + GOF + HA + WEG + Wage increase + Wage floor ]])</f>
        <v>0</v>
      </c>
      <c r="V359" s="4">
        <f>Table19[[#This Row],[Final 2025 Hourly Wage
(Higher of column H '[2024 wage'] and column S '[2025 wage'])]]*Table19[[#This Row],[Estimated program hours worked from Jan 1st to Dec 31st 2025]]</f>
        <v>0</v>
      </c>
      <c r="X359" s="35" t="str">
        <f>Table19[[#This Row],[Wage Enhancement (WEG) Eligibility Rate per hour]]</f>
        <v/>
      </c>
      <c r="Y359" s="42">
        <f>Table19[[#This Row],[Hourly Pay Equity (PE) (if applicable)]]+Table19[[#This Row],[GOF (SWB) + Hourly Historical Funding (if applicable)]]</f>
        <v>0</v>
      </c>
      <c r="Z359" s="36">
        <f>IFERROR(Table19[[#This Row],[2025 Wage Increase Rate]]+Table19[[#This Row],[2025 Wage Floor Rate]]+Table19[[#This Row],[Wage Stability]],0)</f>
        <v>0</v>
      </c>
    </row>
    <row r="360" spans="1:26" outlineLevel="1" x14ac:dyDescent="0.55000000000000004">
      <c r="A360" s="11"/>
      <c r="B360" s="12"/>
      <c r="C360" s="12"/>
      <c r="D360" s="11"/>
      <c r="E360" s="32" t="str">
        <f>IF(ISERROR(VLOOKUP(D360,'Data Input (ROP Use Only)'!$D$1:$E$4,2,FALSE)),"",(VLOOKUP(D360,'Data Input (ROP Use Only)'!$D$1:$E$4,2,FALSE)))</f>
        <v/>
      </c>
      <c r="F360" s="32" t="str">
        <f>IF(ISERROR(VLOOKUP(D360,'Data Input (ROP Use Only)'!$D$1:$F$4,3,FALSE)),"",(VLOOKUP(D360,'Data Input (ROP Use Only)'!$D$1:$F$4,3,FALSE)))</f>
        <v/>
      </c>
      <c r="G360" s="9"/>
      <c r="H360" s="9"/>
      <c r="I360" s="10"/>
      <c r="J360" s="10"/>
      <c r="K360" s="10"/>
      <c r="L360" s="13">
        <f>SUM(Table19[[#This Row],[Base Wage per hour as of December 31st, 2024
 (before applying any grants/enhancements)]:[GOF (SWB) + Hourly Historical Funding (if applicable)]])</f>
        <v>0</v>
      </c>
      <c r="M360" s="7" t="str">
        <f>IF(ISERROR(VLOOKUP(D360,'Data Input (ROP Use Only)'!$D$1:$G$4,4,FALSE)),"",(VLOOKUP(D360,'Data Input (ROP Use Only)'!$D$1:$G$4,4,FALSE)))</f>
        <v/>
      </c>
      <c r="N360" s="5" t="str" cm="1">
        <f t="array" ref="N360">IFERROR((_xlfn.IFS(M360-L360&lt;=0,0,M360-L360&lt;=0,0,M360-L360&gt;=2,2,M360-L360&lt;3,M360-L360)),"")</f>
        <v/>
      </c>
      <c r="O360" s="5">
        <f>SUM(Table19[[#This Row],[Base Wage per hour as of December 31st, 2024
 (before applying any grants/enhancements)]:[GOF (SWB) + Hourly Historical Funding (if applicable)]],Table19[[#This Row],[Wage Enhancement (WEG) Eligibility Rate per hour]])</f>
        <v>0</v>
      </c>
      <c r="P360" s="5" t="str" cm="1">
        <f t="array" ref="P360">IFERROR((_xlfn.IFS(C360="NON-RECE",0,C360="Director-Approved",0,F360-O360&lt;=0,0,F360-O360&lt;=0,0,F360-O360&gt;=3,3,F360-O360&lt;3,F360-O360)),"")</f>
        <v/>
      </c>
      <c r="Q360" s="4" cm="1">
        <f t="array" ref="Q360">_xlfn.IFS(O360=0,0,O360&gt;=0,O360+P360)</f>
        <v>0</v>
      </c>
      <c r="R360" s="5" t="str">
        <f t="shared" si="5"/>
        <v/>
      </c>
      <c r="S360" s="4" cm="1">
        <f t="array" ref="S360">_xlfn.IFS(Q360=0,0,Q360&gt;=0,Q360+R360)</f>
        <v>0</v>
      </c>
      <c r="T36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0" s="5">
        <f>MAX(Table19[[#This Row],[Staff Hourly Wage as of December 31st, 2024
 (inclusive of all grants/enhancements, do NOT include top-up)]],Table19[[#This Row],[Base Wage + PE + Historical + GOF + HA + WEG + Wage increase + Wage floor ]])</f>
        <v>0</v>
      </c>
      <c r="V360" s="4">
        <f>Table19[[#This Row],[Final 2025 Hourly Wage
(Higher of column H '[2024 wage'] and column S '[2025 wage'])]]*Table19[[#This Row],[Estimated program hours worked from Jan 1st to Dec 31st 2025]]</f>
        <v>0</v>
      </c>
      <c r="X360" s="35" t="str">
        <f>Table19[[#This Row],[Wage Enhancement (WEG) Eligibility Rate per hour]]</f>
        <v/>
      </c>
      <c r="Y360" s="42">
        <f>Table19[[#This Row],[Hourly Pay Equity (PE) (if applicable)]]+Table19[[#This Row],[GOF (SWB) + Hourly Historical Funding (if applicable)]]</f>
        <v>0</v>
      </c>
      <c r="Z360" s="36">
        <f>IFERROR(Table19[[#This Row],[2025 Wage Increase Rate]]+Table19[[#This Row],[2025 Wage Floor Rate]]+Table19[[#This Row],[Wage Stability]],0)</f>
        <v>0</v>
      </c>
    </row>
    <row r="361" spans="1:26" outlineLevel="1" x14ac:dyDescent="0.55000000000000004">
      <c r="A361" s="11"/>
      <c r="B361" s="12"/>
      <c r="C361" s="12"/>
      <c r="D361" s="11"/>
      <c r="E361" s="32" t="str">
        <f>IF(ISERROR(VLOOKUP(D361,'Data Input (ROP Use Only)'!$D$1:$E$4,2,FALSE)),"",(VLOOKUP(D361,'Data Input (ROP Use Only)'!$D$1:$E$4,2,FALSE)))</f>
        <v/>
      </c>
      <c r="F361" s="32" t="str">
        <f>IF(ISERROR(VLOOKUP(D361,'Data Input (ROP Use Only)'!$D$1:$F$4,3,FALSE)),"",(VLOOKUP(D361,'Data Input (ROP Use Only)'!$D$1:$F$4,3,FALSE)))</f>
        <v/>
      </c>
      <c r="G361" s="9"/>
      <c r="H361" s="9"/>
      <c r="I361" s="10"/>
      <c r="J361" s="10"/>
      <c r="K361" s="10"/>
      <c r="L361" s="13">
        <f>SUM(Table19[[#This Row],[Base Wage per hour as of December 31st, 2024
 (before applying any grants/enhancements)]:[GOF (SWB) + Hourly Historical Funding (if applicable)]])</f>
        <v>0</v>
      </c>
      <c r="M361" s="7" t="str">
        <f>IF(ISERROR(VLOOKUP(D361,'Data Input (ROP Use Only)'!$D$1:$G$4,4,FALSE)),"",(VLOOKUP(D361,'Data Input (ROP Use Only)'!$D$1:$G$4,4,FALSE)))</f>
        <v/>
      </c>
      <c r="N361" s="5" t="str" cm="1">
        <f t="array" ref="N361">IFERROR((_xlfn.IFS(M361-L361&lt;=0,0,M361-L361&lt;=0,0,M361-L361&gt;=2,2,M361-L361&lt;3,M361-L361)),"")</f>
        <v/>
      </c>
      <c r="O361" s="5">
        <f>SUM(Table19[[#This Row],[Base Wage per hour as of December 31st, 2024
 (before applying any grants/enhancements)]:[GOF (SWB) + Hourly Historical Funding (if applicable)]],Table19[[#This Row],[Wage Enhancement (WEG) Eligibility Rate per hour]])</f>
        <v>0</v>
      </c>
      <c r="P361" s="5" t="str" cm="1">
        <f t="array" ref="P361">IFERROR((_xlfn.IFS(C361="NON-RECE",0,C361="Director-Approved",0,F361-O361&lt;=0,0,F361-O361&lt;=0,0,F361-O361&gt;=3,3,F361-O361&lt;3,F361-O361)),"")</f>
        <v/>
      </c>
      <c r="Q361" s="4" cm="1">
        <f t="array" ref="Q361">_xlfn.IFS(O361=0,0,O361&gt;=0,O361+P361)</f>
        <v>0</v>
      </c>
      <c r="R361" s="5" t="str">
        <f t="shared" si="5"/>
        <v/>
      </c>
      <c r="S361" s="4" cm="1">
        <f t="array" ref="S361">_xlfn.IFS(Q361=0,0,Q361&gt;=0,Q361+R361)</f>
        <v>0</v>
      </c>
      <c r="T36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1" s="5">
        <f>MAX(Table19[[#This Row],[Staff Hourly Wage as of December 31st, 2024
 (inclusive of all grants/enhancements, do NOT include top-up)]],Table19[[#This Row],[Base Wage + PE + Historical + GOF + HA + WEG + Wage increase + Wage floor ]])</f>
        <v>0</v>
      </c>
      <c r="V361" s="4">
        <f>Table19[[#This Row],[Final 2025 Hourly Wage
(Higher of column H '[2024 wage'] and column S '[2025 wage'])]]*Table19[[#This Row],[Estimated program hours worked from Jan 1st to Dec 31st 2025]]</f>
        <v>0</v>
      </c>
      <c r="X361" s="35" t="str">
        <f>Table19[[#This Row],[Wage Enhancement (WEG) Eligibility Rate per hour]]</f>
        <v/>
      </c>
      <c r="Y361" s="42">
        <f>Table19[[#This Row],[Hourly Pay Equity (PE) (if applicable)]]+Table19[[#This Row],[GOF (SWB) + Hourly Historical Funding (if applicable)]]</f>
        <v>0</v>
      </c>
      <c r="Z361" s="36">
        <f>IFERROR(Table19[[#This Row],[2025 Wage Increase Rate]]+Table19[[#This Row],[2025 Wage Floor Rate]]+Table19[[#This Row],[Wage Stability]],0)</f>
        <v>0</v>
      </c>
    </row>
    <row r="362" spans="1:26" outlineLevel="1" x14ac:dyDescent="0.55000000000000004">
      <c r="A362" s="11"/>
      <c r="B362" s="12"/>
      <c r="C362" s="12"/>
      <c r="D362" s="11"/>
      <c r="E362" s="32" t="str">
        <f>IF(ISERROR(VLOOKUP(D362,'Data Input (ROP Use Only)'!$D$1:$E$4,2,FALSE)),"",(VLOOKUP(D362,'Data Input (ROP Use Only)'!$D$1:$E$4,2,FALSE)))</f>
        <v/>
      </c>
      <c r="F362" s="32" t="str">
        <f>IF(ISERROR(VLOOKUP(D362,'Data Input (ROP Use Only)'!$D$1:$F$4,3,FALSE)),"",(VLOOKUP(D362,'Data Input (ROP Use Only)'!$D$1:$F$4,3,FALSE)))</f>
        <v/>
      </c>
      <c r="G362" s="9"/>
      <c r="H362" s="9"/>
      <c r="I362" s="10"/>
      <c r="J362" s="10"/>
      <c r="K362" s="10"/>
      <c r="L362" s="13">
        <f>SUM(Table19[[#This Row],[Base Wage per hour as of December 31st, 2024
 (before applying any grants/enhancements)]:[GOF (SWB) + Hourly Historical Funding (if applicable)]])</f>
        <v>0</v>
      </c>
      <c r="M362" s="7" t="str">
        <f>IF(ISERROR(VLOOKUP(D362,'Data Input (ROP Use Only)'!$D$1:$G$4,4,FALSE)),"",(VLOOKUP(D362,'Data Input (ROP Use Only)'!$D$1:$G$4,4,FALSE)))</f>
        <v/>
      </c>
      <c r="N362" s="5" t="str" cm="1">
        <f t="array" ref="N362">IFERROR((_xlfn.IFS(M362-L362&lt;=0,0,M362-L362&lt;=0,0,M362-L362&gt;=2,2,M362-L362&lt;3,M362-L362)),"")</f>
        <v/>
      </c>
      <c r="O362" s="5">
        <f>SUM(Table19[[#This Row],[Base Wage per hour as of December 31st, 2024
 (before applying any grants/enhancements)]:[GOF (SWB) + Hourly Historical Funding (if applicable)]],Table19[[#This Row],[Wage Enhancement (WEG) Eligibility Rate per hour]])</f>
        <v>0</v>
      </c>
      <c r="P362" s="5" t="str" cm="1">
        <f t="array" ref="P362">IFERROR((_xlfn.IFS(C362="NON-RECE",0,C362="Director-Approved",0,F362-O362&lt;=0,0,F362-O362&lt;=0,0,F362-O362&gt;=3,3,F362-O362&lt;3,F362-O362)),"")</f>
        <v/>
      </c>
      <c r="Q362" s="4" cm="1">
        <f t="array" ref="Q362">_xlfn.IFS(O362=0,0,O362&gt;=0,O362+P362)</f>
        <v>0</v>
      </c>
      <c r="R362" s="5" t="str">
        <f t="shared" si="5"/>
        <v/>
      </c>
      <c r="S362" s="4" cm="1">
        <f t="array" ref="S362">_xlfn.IFS(Q362=0,0,Q362&gt;=0,Q362+R362)</f>
        <v>0</v>
      </c>
      <c r="T36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2" s="5">
        <f>MAX(Table19[[#This Row],[Staff Hourly Wage as of December 31st, 2024
 (inclusive of all grants/enhancements, do NOT include top-up)]],Table19[[#This Row],[Base Wage + PE + Historical + GOF + HA + WEG + Wage increase + Wage floor ]])</f>
        <v>0</v>
      </c>
      <c r="V362" s="4">
        <f>Table19[[#This Row],[Final 2025 Hourly Wage
(Higher of column H '[2024 wage'] and column S '[2025 wage'])]]*Table19[[#This Row],[Estimated program hours worked from Jan 1st to Dec 31st 2025]]</f>
        <v>0</v>
      </c>
      <c r="X362" s="35" t="str">
        <f>Table19[[#This Row],[Wage Enhancement (WEG) Eligibility Rate per hour]]</f>
        <v/>
      </c>
      <c r="Y362" s="42">
        <f>Table19[[#This Row],[Hourly Pay Equity (PE) (if applicable)]]+Table19[[#This Row],[GOF (SWB) + Hourly Historical Funding (if applicable)]]</f>
        <v>0</v>
      </c>
      <c r="Z362" s="36">
        <f>IFERROR(Table19[[#This Row],[2025 Wage Increase Rate]]+Table19[[#This Row],[2025 Wage Floor Rate]]+Table19[[#This Row],[Wage Stability]],0)</f>
        <v>0</v>
      </c>
    </row>
    <row r="363" spans="1:26" outlineLevel="1" x14ac:dyDescent="0.55000000000000004">
      <c r="A363" s="11"/>
      <c r="B363" s="12"/>
      <c r="C363" s="12"/>
      <c r="D363" s="11"/>
      <c r="E363" s="32" t="str">
        <f>IF(ISERROR(VLOOKUP(D363,'Data Input (ROP Use Only)'!$D$1:$E$4,2,FALSE)),"",(VLOOKUP(D363,'Data Input (ROP Use Only)'!$D$1:$E$4,2,FALSE)))</f>
        <v/>
      </c>
      <c r="F363" s="32" t="str">
        <f>IF(ISERROR(VLOOKUP(D363,'Data Input (ROP Use Only)'!$D$1:$F$4,3,FALSE)),"",(VLOOKUP(D363,'Data Input (ROP Use Only)'!$D$1:$F$4,3,FALSE)))</f>
        <v/>
      </c>
      <c r="G363" s="9"/>
      <c r="H363" s="9"/>
      <c r="I363" s="10"/>
      <c r="J363" s="10"/>
      <c r="K363" s="10"/>
      <c r="L363" s="13">
        <f>SUM(Table19[[#This Row],[Base Wage per hour as of December 31st, 2024
 (before applying any grants/enhancements)]:[GOF (SWB) + Hourly Historical Funding (if applicable)]])</f>
        <v>0</v>
      </c>
      <c r="M363" s="7" t="str">
        <f>IF(ISERROR(VLOOKUP(D363,'Data Input (ROP Use Only)'!$D$1:$G$4,4,FALSE)),"",(VLOOKUP(D363,'Data Input (ROP Use Only)'!$D$1:$G$4,4,FALSE)))</f>
        <v/>
      </c>
      <c r="N363" s="5" t="str" cm="1">
        <f t="array" ref="N363">IFERROR((_xlfn.IFS(M363-L363&lt;=0,0,M363-L363&lt;=0,0,M363-L363&gt;=2,2,M363-L363&lt;3,M363-L363)),"")</f>
        <v/>
      </c>
      <c r="O363" s="5">
        <f>SUM(Table19[[#This Row],[Base Wage per hour as of December 31st, 2024
 (before applying any grants/enhancements)]:[GOF (SWB) + Hourly Historical Funding (if applicable)]],Table19[[#This Row],[Wage Enhancement (WEG) Eligibility Rate per hour]])</f>
        <v>0</v>
      </c>
      <c r="P363" s="5" t="str" cm="1">
        <f t="array" ref="P363">IFERROR((_xlfn.IFS(C363="NON-RECE",0,C363="Director-Approved",0,F363-O363&lt;=0,0,F363-O363&lt;=0,0,F363-O363&gt;=3,3,F363-O363&lt;3,F363-O363)),"")</f>
        <v/>
      </c>
      <c r="Q363" s="4" cm="1">
        <f t="array" ref="Q363">_xlfn.IFS(O363=0,0,O363&gt;=0,O363+P363)</f>
        <v>0</v>
      </c>
      <c r="R363" s="5" t="str">
        <f t="shared" si="5"/>
        <v/>
      </c>
      <c r="S363" s="4" cm="1">
        <f t="array" ref="S363">_xlfn.IFS(Q363=0,0,Q363&gt;=0,Q363+R363)</f>
        <v>0</v>
      </c>
      <c r="T36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3" s="5">
        <f>MAX(Table19[[#This Row],[Staff Hourly Wage as of December 31st, 2024
 (inclusive of all grants/enhancements, do NOT include top-up)]],Table19[[#This Row],[Base Wage + PE + Historical + GOF + HA + WEG + Wage increase + Wage floor ]])</f>
        <v>0</v>
      </c>
      <c r="V363" s="4">
        <f>Table19[[#This Row],[Final 2025 Hourly Wage
(Higher of column H '[2024 wage'] and column S '[2025 wage'])]]*Table19[[#This Row],[Estimated program hours worked from Jan 1st to Dec 31st 2025]]</f>
        <v>0</v>
      </c>
      <c r="X363" s="35" t="str">
        <f>Table19[[#This Row],[Wage Enhancement (WEG) Eligibility Rate per hour]]</f>
        <v/>
      </c>
      <c r="Y363" s="42">
        <f>Table19[[#This Row],[Hourly Pay Equity (PE) (if applicable)]]+Table19[[#This Row],[GOF (SWB) + Hourly Historical Funding (if applicable)]]</f>
        <v>0</v>
      </c>
      <c r="Z363" s="36">
        <f>IFERROR(Table19[[#This Row],[2025 Wage Increase Rate]]+Table19[[#This Row],[2025 Wage Floor Rate]]+Table19[[#This Row],[Wage Stability]],0)</f>
        <v>0</v>
      </c>
    </row>
    <row r="364" spans="1:26" outlineLevel="1" x14ac:dyDescent="0.55000000000000004">
      <c r="A364" s="11"/>
      <c r="B364" s="12"/>
      <c r="C364" s="12"/>
      <c r="D364" s="11"/>
      <c r="E364" s="32" t="str">
        <f>IF(ISERROR(VLOOKUP(D364,'Data Input (ROP Use Only)'!$D$1:$E$4,2,FALSE)),"",(VLOOKUP(D364,'Data Input (ROP Use Only)'!$D$1:$E$4,2,FALSE)))</f>
        <v/>
      </c>
      <c r="F364" s="32" t="str">
        <f>IF(ISERROR(VLOOKUP(D364,'Data Input (ROP Use Only)'!$D$1:$F$4,3,FALSE)),"",(VLOOKUP(D364,'Data Input (ROP Use Only)'!$D$1:$F$4,3,FALSE)))</f>
        <v/>
      </c>
      <c r="G364" s="9"/>
      <c r="H364" s="9"/>
      <c r="I364" s="10"/>
      <c r="J364" s="10"/>
      <c r="K364" s="10"/>
      <c r="L364" s="13">
        <f>SUM(Table19[[#This Row],[Base Wage per hour as of December 31st, 2024
 (before applying any grants/enhancements)]:[GOF (SWB) + Hourly Historical Funding (if applicable)]])</f>
        <v>0</v>
      </c>
      <c r="M364" s="7" t="str">
        <f>IF(ISERROR(VLOOKUP(D364,'Data Input (ROP Use Only)'!$D$1:$G$4,4,FALSE)),"",(VLOOKUP(D364,'Data Input (ROP Use Only)'!$D$1:$G$4,4,FALSE)))</f>
        <v/>
      </c>
      <c r="N364" s="5" t="str" cm="1">
        <f t="array" ref="N364">IFERROR((_xlfn.IFS(M364-L364&lt;=0,0,M364-L364&lt;=0,0,M364-L364&gt;=2,2,M364-L364&lt;3,M364-L364)),"")</f>
        <v/>
      </c>
      <c r="O364" s="5">
        <f>SUM(Table19[[#This Row],[Base Wage per hour as of December 31st, 2024
 (before applying any grants/enhancements)]:[GOF (SWB) + Hourly Historical Funding (if applicable)]],Table19[[#This Row],[Wage Enhancement (WEG) Eligibility Rate per hour]])</f>
        <v>0</v>
      </c>
      <c r="P364" s="5" t="str" cm="1">
        <f t="array" ref="P364">IFERROR((_xlfn.IFS(C364="NON-RECE",0,C364="Director-Approved",0,F364-O364&lt;=0,0,F364-O364&lt;=0,0,F364-O364&gt;=3,3,F364-O364&lt;3,F364-O364)),"")</f>
        <v/>
      </c>
      <c r="Q364" s="4" cm="1">
        <f t="array" ref="Q364">_xlfn.IFS(O364=0,0,O364&gt;=0,O364+P364)</f>
        <v>0</v>
      </c>
      <c r="R364" s="5" t="str">
        <f t="shared" si="5"/>
        <v/>
      </c>
      <c r="S364" s="4" cm="1">
        <f t="array" ref="S364">_xlfn.IFS(Q364=0,0,Q364&gt;=0,Q364+R364)</f>
        <v>0</v>
      </c>
      <c r="T36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4" s="5">
        <f>MAX(Table19[[#This Row],[Staff Hourly Wage as of December 31st, 2024
 (inclusive of all grants/enhancements, do NOT include top-up)]],Table19[[#This Row],[Base Wage + PE + Historical + GOF + HA + WEG + Wage increase + Wage floor ]])</f>
        <v>0</v>
      </c>
      <c r="V364" s="4">
        <f>Table19[[#This Row],[Final 2025 Hourly Wage
(Higher of column H '[2024 wage'] and column S '[2025 wage'])]]*Table19[[#This Row],[Estimated program hours worked from Jan 1st to Dec 31st 2025]]</f>
        <v>0</v>
      </c>
      <c r="X364" s="35" t="str">
        <f>Table19[[#This Row],[Wage Enhancement (WEG) Eligibility Rate per hour]]</f>
        <v/>
      </c>
      <c r="Y364" s="42">
        <f>Table19[[#This Row],[Hourly Pay Equity (PE) (if applicable)]]+Table19[[#This Row],[GOF (SWB) + Hourly Historical Funding (if applicable)]]</f>
        <v>0</v>
      </c>
      <c r="Z364" s="36">
        <f>IFERROR(Table19[[#This Row],[2025 Wage Increase Rate]]+Table19[[#This Row],[2025 Wage Floor Rate]]+Table19[[#This Row],[Wage Stability]],0)</f>
        <v>0</v>
      </c>
    </row>
    <row r="365" spans="1:26" outlineLevel="1" x14ac:dyDescent="0.55000000000000004">
      <c r="A365" s="11"/>
      <c r="B365" s="12"/>
      <c r="C365" s="12"/>
      <c r="D365" s="11"/>
      <c r="E365" s="32" t="str">
        <f>IF(ISERROR(VLOOKUP(D365,'Data Input (ROP Use Only)'!$D$1:$E$4,2,FALSE)),"",(VLOOKUP(D365,'Data Input (ROP Use Only)'!$D$1:$E$4,2,FALSE)))</f>
        <v/>
      </c>
      <c r="F365" s="32" t="str">
        <f>IF(ISERROR(VLOOKUP(D365,'Data Input (ROP Use Only)'!$D$1:$F$4,3,FALSE)),"",(VLOOKUP(D365,'Data Input (ROP Use Only)'!$D$1:$F$4,3,FALSE)))</f>
        <v/>
      </c>
      <c r="G365" s="9"/>
      <c r="H365" s="9"/>
      <c r="I365" s="10"/>
      <c r="J365" s="10"/>
      <c r="K365" s="10"/>
      <c r="L365" s="13">
        <f>SUM(Table19[[#This Row],[Base Wage per hour as of December 31st, 2024
 (before applying any grants/enhancements)]:[GOF (SWB) + Hourly Historical Funding (if applicable)]])</f>
        <v>0</v>
      </c>
      <c r="M365" s="7" t="str">
        <f>IF(ISERROR(VLOOKUP(D365,'Data Input (ROP Use Only)'!$D$1:$G$4,4,FALSE)),"",(VLOOKUP(D365,'Data Input (ROP Use Only)'!$D$1:$G$4,4,FALSE)))</f>
        <v/>
      </c>
      <c r="N365" s="5" t="str" cm="1">
        <f t="array" ref="N365">IFERROR((_xlfn.IFS(M365-L365&lt;=0,0,M365-L365&lt;=0,0,M365-L365&gt;=2,2,M365-L365&lt;3,M365-L365)),"")</f>
        <v/>
      </c>
      <c r="O365" s="5">
        <f>SUM(Table19[[#This Row],[Base Wage per hour as of December 31st, 2024
 (before applying any grants/enhancements)]:[GOF (SWB) + Hourly Historical Funding (if applicable)]],Table19[[#This Row],[Wage Enhancement (WEG) Eligibility Rate per hour]])</f>
        <v>0</v>
      </c>
      <c r="P365" s="5" t="str" cm="1">
        <f t="array" ref="P365">IFERROR((_xlfn.IFS(C365="NON-RECE",0,C365="Director-Approved",0,F365-O365&lt;=0,0,F365-O365&lt;=0,0,F365-O365&gt;=3,3,F365-O365&lt;3,F365-O365)),"")</f>
        <v/>
      </c>
      <c r="Q365" s="4" cm="1">
        <f t="array" ref="Q365">_xlfn.IFS(O365=0,0,O365&gt;=0,O365+P365)</f>
        <v>0</v>
      </c>
      <c r="R365" s="5" t="str">
        <f t="shared" si="5"/>
        <v/>
      </c>
      <c r="S365" s="4" cm="1">
        <f t="array" ref="S365">_xlfn.IFS(Q365=0,0,Q365&gt;=0,Q365+R365)</f>
        <v>0</v>
      </c>
      <c r="T36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5" s="5">
        <f>MAX(Table19[[#This Row],[Staff Hourly Wage as of December 31st, 2024
 (inclusive of all grants/enhancements, do NOT include top-up)]],Table19[[#This Row],[Base Wage + PE + Historical + GOF + HA + WEG + Wage increase + Wage floor ]])</f>
        <v>0</v>
      </c>
      <c r="V365" s="4">
        <f>Table19[[#This Row],[Final 2025 Hourly Wage
(Higher of column H '[2024 wage'] and column S '[2025 wage'])]]*Table19[[#This Row],[Estimated program hours worked from Jan 1st to Dec 31st 2025]]</f>
        <v>0</v>
      </c>
      <c r="X365" s="35" t="str">
        <f>Table19[[#This Row],[Wage Enhancement (WEG) Eligibility Rate per hour]]</f>
        <v/>
      </c>
      <c r="Y365" s="42">
        <f>Table19[[#This Row],[Hourly Pay Equity (PE) (if applicable)]]+Table19[[#This Row],[GOF (SWB) + Hourly Historical Funding (if applicable)]]</f>
        <v>0</v>
      </c>
      <c r="Z365" s="36">
        <f>IFERROR(Table19[[#This Row],[2025 Wage Increase Rate]]+Table19[[#This Row],[2025 Wage Floor Rate]]+Table19[[#This Row],[Wage Stability]],0)</f>
        <v>0</v>
      </c>
    </row>
    <row r="366" spans="1:26" outlineLevel="1" x14ac:dyDescent="0.55000000000000004">
      <c r="A366" s="11"/>
      <c r="B366" s="12"/>
      <c r="C366" s="12"/>
      <c r="D366" s="11"/>
      <c r="E366" s="32" t="str">
        <f>IF(ISERROR(VLOOKUP(D366,'Data Input (ROP Use Only)'!$D$1:$E$4,2,FALSE)),"",(VLOOKUP(D366,'Data Input (ROP Use Only)'!$D$1:$E$4,2,FALSE)))</f>
        <v/>
      </c>
      <c r="F366" s="32" t="str">
        <f>IF(ISERROR(VLOOKUP(D366,'Data Input (ROP Use Only)'!$D$1:$F$4,3,FALSE)),"",(VLOOKUP(D366,'Data Input (ROP Use Only)'!$D$1:$F$4,3,FALSE)))</f>
        <v/>
      </c>
      <c r="G366" s="9"/>
      <c r="H366" s="9"/>
      <c r="I366" s="10"/>
      <c r="J366" s="10"/>
      <c r="K366" s="10"/>
      <c r="L366" s="13">
        <f>SUM(Table19[[#This Row],[Base Wage per hour as of December 31st, 2024
 (before applying any grants/enhancements)]:[GOF (SWB) + Hourly Historical Funding (if applicable)]])</f>
        <v>0</v>
      </c>
      <c r="M366" s="7" t="str">
        <f>IF(ISERROR(VLOOKUP(D366,'Data Input (ROP Use Only)'!$D$1:$G$4,4,FALSE)),"",(VLOOKUP(D366,'Data Input (ROP Use Only)'!$D$1:$G$4,4,FALSE)))</f>
        <v/>
      </c>
      <c r="N366" s="5" t="str" cm="1">
        <f t="array" ref="N366">IFERROR((_xlfn.IFS(M366-L366&lt;=0,0,M366-L366&lt;=0,0,M366-L366&gt;=2,2,M366-L366&lt;3,M366-L366)),"")</f>
        <v/>
      </c>
      <c r="O366" s="5">
        <f>SUM(Table19[[#This Row],[Base Wage per hour as of December 31st, 2024
 (before applying any grants/enhancements)]:[GOF (SWB) + Hourly Historical Funding (if applicable)]],Table19[[#This Row],[Wage Enhancement (WEG) Eligibility Rate per hour]])</f>
        <v>0</v>
      </c>
      <c r="P366" s="5" t="str" cm="1">
        <f t="array" ref="P366">IFERROR((_xlfn.IFS(C366="NON-RECE",0,C366="Director-Approved",0,F366-O366&lt;=0,0,F366-O366&lt;=0,0,F366-O366&gt;=3,3,F366-O366&lt;3,F366-O366)),"")</f>
        <v/>
      </c>
      <c r="Q366" s="4" cm="1">
        <f t="array" ref="Q366">_xlfn.IFS(O366=0,0,O366&gt;=0,O366+P366)</f>
        <v>0</v>
      </c>
      <c r="R366" s="5" t="str">
        <f t="shared" si="5"/>
        <v/>
      </c>
      <c r="S366" s="4" cm="1">
        <f t="array" ref="S366">_xlfn.IFS(Q366=0,0,Q366&gt;=0,Q366+R366)</f>
        <v>0</v>
      </c>
      <c r="T36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6" s="5">
        <f>MAX(Table19[[#This Row],[Staff Hourly Wage as of December 31st, 2024
 (inclusive of all grants/enhancements, do NOT include top-up)]],Table19[[#This Row],[Base Wage + PE + Historical + GOF + HA + WEG + Wage increase + Wage floor ]])</f>
        <v>0</v>
      </c>
      <c r="V366" s="4">
        <f>Table19[[#This Row],[Final 2025 Hourly Wage
(Higher of column H '[2024 wage'] and column S '[2025 wage'])]]*Table19[[#This Row],[Estimated program hours worked from Jan 1st to Dec 31st 2025]]</f>
        <v>0</v>
      </c>
      <c r="X366" s="35" t="str">
        <f>Table19[[#This Row],[Wage Enhancement (WEG) Eligibility Rate per hour]]</f>
        <v/>
      </c>
      <c r="Y366" s="42">
        <f>Table19[[#This Row],[Hourly Pay Equity (PE) (if applicable)]]+Table19[[#This Row],[GOF (SWB) + Hourly Historical Funding (if applicable)]]</f>
        <v>0</v>
      </c>
      <c r="Z366" s="36">
        <f>IFERROR(Table19[[#This Row],[2025 Wage Increase Rate]]+Table19[[#This Row],[2025 Wage Floor Rate]]+Table19[[#This Row],[Wage Stability]],0)</f>
        <v>0</v>
      </c>
    </row>
    <row r="367" spans="1:26" outlineLevel="1" x14ac:dyDescent="0.55000000000000004">
      <c r="A367" s="11"/>
      <c r="B367" s="12"/>
      <c r="C367" s="12"/>
      <c r="D367" s="11"/>
      <c r="E367" s="32" t="str">
        <f>IF(ISERROR(VLOOKUP(D367,'Data Input (ROP Use Only)'!$D$1:$E$4,2,FALSE)),"",(VLOOKUP(D367,'Data Input (ROP Use Only)'!$D$1:$E$4,2,FALSE)))</f>
        <v/>
      </c>
      <c r="F367" s="32" t="str">
        <f>IF(ISERROR(VLOOKUP(D367,'Data Input (ROP Use Only)'!$D$1:$F$4,3,FALSE)),"",(VLOOKUP(D367,'Data Input (ROP Use Only)'!$D$1:$F$4,3,FALSE)))</f>
        <v/>
      </c>
      <c r="G367" s="9"/>
      <c r="H367" s="9"/>
      <c r="I367" s="10"/>
      <c r="J367" s="10"/>
      <c r="K367" s="10"/>
      <c r="L367" s="13">
        <f>SUM(Table19[[#This Row],[Base Wage per hour as of December 31st, 2024
 (before applying any grants/enhancements)]:[GOF (SWB) + Hourly Historical Funding (if applicable)]])</f>
        <v>0</v>
      </c>
      <c r="M367" s="7" t="str">
        <f>IF(ISERROR(VLOOKUP(D367,'Data Input (ROP Use Only)'!$D$1:$G$4,4,FALSE)),"",(VLOOKUP(D367,'Data Input (ROP Use Only)'!$D$1:$G$4,4,FALSE)))</f>
        <v/>
      </c>
      <c r="N367" s="5" t="str" cm="1">
        <f t="array" ref="N367">IFERROR((_xlfn.IFS(M367-L367&lt;=0,0,M367-L367&lt;=0,0,M367-L367&gt;=2,2,M367-L367&lt;3,M367-L367)),"")</f>
        <v/>
      </c>
      <c r="O367" s="5">
        <f>SUM(Table19[[#This Row],[Base Wage per hour as of December 31st, 2024
 (before applying any grants/enhancements)]:[GOF (SWB) + Hourly Historical Funding (if applicable)]],Table19[[#This Row],[Wage Enhancement (WEG) Eligibility Rate per hour]])</f>
        <v>0</v>
      </c>
      <c r="P367" s="5" t="str" cm="1">
        <f t="array" ref="P367">IFERROR((_xlfn.IFS(C367="NON-RECE",0,C367="Director-Approved",0,F367-O367&lt;=0,0,F367-O367&lt;=0,0,F367-O367&gt;=3,3,F367-O367&lt;3,F367-O367)),"")</f>
        <v/>
      </c>
      <c r="Q367" s="4" cm="1">
        <f t="array" ref="Q367">_xlfn.IFS(O367=0,0,O367&gt;=0,O367+P367)</f>
        <v>0</v>
      </c>
      <c r="R367" s="5" t="str">
        <f t="shared" si="5"/>
        <v/>
      </c>
      <c r="S367" s="4" cm="1">
        <f t="array" ref="S367">_xlfn.IFS(Q367=0,0,Q367&gt;=0,Q367+R367)</f>
        <v>0</v>
      </c>
      <c r="T36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7" s="5">
        <f>MAX(Table19[[#This Row],[Staff Hourly Wage as of December 31st, 2024
 (inclusive of all grants/enhancements, do NOT include top-up)]],Table19[[#This Row],[Base Wage + PE + Historical + GOF + HA + WEG + Wage increase + Wage floor ]])</f>
        <v>0</v>
      </c>
      <c r="V367" s="4">
        <f>Table19[[#This Row],[Final 2025 Hourly Wage
(Higher of column H '[2024 wage'] and column S '[2025 wage'])]]*Table19[[#This Row],[Estimated program hours worked from Jan 1st to Dec 31st 2025]]</f>
        <v>0</v>
      </c>
      <c r="X367" s="35" t="str">
        <f>Table19[[#This Row],[Wage Enhancement (WEG) Eligibility Rate per hour]]</f>
        <v/>
      </c>
      <c r="Y367" s="42">
        <f>Table19[[#This Row],[Hourly Pay Equity (PE) (if applicable)]]+Table19[[#This Row],[GOF (SWB) + Hourly Historical Funding (if applicable)]]</f>
        <v>0</v>
      </c>
      <c r="Z367" s="36">
        <f>IFERROR(Table19[[#This Row],[2025 Wage Increase Rate]]+Table19[[#This Row],[2025 Wage Floor Rate]]+Table19[[#This Row],[Wage Stability]],0)</f>
        <v>0</v>
      </c>
    </row>
    <row r="368" spans="1:26" outlineLevel="1" x14ac:dyDescent="0.55000000000000004">
      <c r="A368" s="11"/>
      <c r="B368" s="12"/>
      <c r="C368" s="12"/>
      <c r="D368" s="11"/>
      <c r="E368" s="32" t="str">
        <f>IF(ISERROR(VLOOKUP(D368,'Data Input (ROP Use Only)'!$D$1:$E$4,2,FALSE)),"",(VLOOKUP(D368,'Data Input (ROP Use Only)'!$D$1:$E$4,2,FALSE)))</f>
        <v/>
      </c>
      <c r="F368" s="32" t="str">
        <f>IF(ISERROR(VLOOKUP(D368,'Data Input (ROP Use Only)'!$D$1:$F$4,3,FALSE)),"",(VLOOKUP(D368,'Data Input (ROP Use Only)'!$D$1:$F$4,3,FALSE)))</f>
        <v/>
      </c>
      <c r="G368" s="9"/>
      <c r="H368" s="9"/>
      <c r="I368" s="10"/>
      <c r="J368" s="10"/>
      <c r="K368" s="10"/>
      <c r="L368" s="13">
        <f>SUM(Table19[[#This Row],[Base Wage per hour as of December 31st, 2024
 (before applying any grants/enhancements)]:[GOF (SWB) + Hourly Historical Funding (if applicable)]])</f>
        <v>0</v>
      </c>
      <c r="M368" s="7" t="str">
        <f>IF(ISERROR(VLOOKUP(D368,'Data Input (ROP Use Only)'!$D$1:$G$4,4,FALSE)),"",(VLOOKUP(D368,'Data Input (ROP Use Only)'!$D$1:$G$4,4,FALSE)))</f>
        <v/>
      </c>
      <c r="N368" s="5" t="str" cm="1">
        <f t="array" ref="N368">IFERROR((_xlfn.IFS(M368-L368&lt;=0,0,M368-L368&lt;=0,0,M368-L368&gt;=2,2,M368-L368&lt;3,M368-L368)),"")</f>
        <v/>
      </c>
      <c r="O368" s="5">
        <f>SUM(Table19[[#This Row],[Base Wage per hour as of December 31st, 2024
 (before applying any grants/enhancements)]:[GOF (SWB) + Hourly Historical Funding (if applicable)]],Table19[[#This Row],[Wage Enhancement (WEG) Eligibility Rate per hour]])</f>
        <v>0</v>
      </c>
      <c r="P368" s="5" t="str" cm="1">
        <f t="array" ref="P368">IFERROR((_xlfn.IFS(C368="NON-RECE",0,C368="Director-Approved",0,F368-O368&lt;=0,0,F368-O368&lt;=0,0,F368-O368&gt;=3,3,F368-O368&lt;3,F368-O368)),"")</f>
        <v/>
      </c>
      <c r="Q368" s="4" cm="1">
        <f t="array" ref="Q368">_xlfn.IFS(O368=0,0,O368&gt;=0,O368+P368)</f>
        <v>0</v>
      </c>
      <c r="R368" s="5" t="str">
        <f t="shared" si="5"/>
        <v/>
      </c>
      <c r="S368" s="4" cm="1">
        <f t="array" ref="S368">_xlfn.IFS(Q368=0,0,Q368&gt;=0,Q368+R368)</f>
        <v>0</v>
      </c>
      <c r="T36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8" s="5">
        <f>MAX(Table19[[#This Row],[Staff Hourly Wage as of December 31st, 2024
 (inclusive of all grants/enhancements, do NOT include top-up)]],Table19[[#This Row],[Base Wage + PE + Historical + GOF + HA + WEG + Wage increase + Wage floor ]])</f>
        <v>0</v>
      </c>
      <c r="V368" s="4">
        <f>Table19[[#This Row],[Final 2025 Hourly Wage
(Higher of column H '[2024 wage'] and column S '[2025 wage'])]]*Table19[[#This Row],[Estimated program hours worked from Jan 1st to Dec 31st 2025]]</f>
        <v>0</v>
      </c>
      <c r="X368" s="35" t="str">
        <f>Table19[[#This Row],[Wage Enhancement (WEG) Eligibility Rate per hour]]</f>
        <v/>
      </c>
      <c r="Y368" s="42">
        <f>Table19[[#This Row],[Hourly Pay Equity (PE) (if applicable)]]+Table19[[#This Row],[GOF (SWB) + Hourly Historical Funding (if applicable)]]</f>
        <v>0</v>
      </c>
      <c r="Z368" s="36">
        <f>IFERROR(Table19[[#This Row],[2025 Wage Increase Rate]]+Table19[[#This Row],[2025 Wage Floor Rate]]+Table19[[#This Row],[Wage Stability]],0)</f>
        <v>0</v>
      </c>
    </row>
    <row r="369" spans="1:26" outlineLevel="1" x14ac:dyDescent="0.55000000000000004">
      <c r="A369" s="11"/>
      <c r="B369" s="12"/>
      <c r="C369" s="12"/>
      <c r="D369" s="11"/>
      <c r="E369" s="32" t="str">
        <f>IF(ISERROR(VLOOKUP(D369,'Data Input (ROP Use Only)'!$D$1:$E$4,2,FALSE)),"",(VLOOKUP(D369,'Data Input (ROP Use Only)'!$D$1:$E$4,2,FALSE)))</f>
        <v/>
      </c>
      <c r="F369" s="32" t="str">
        <f>IF(ISERROR(VLOOKUP(D369,'Data Input (ROP Use Only)'!$D$1:$F$4,3,FALSE)),"",(VLOOKUP(D369,'Data Input (ROP Use Only)'!$D$1:$F$4,3,FALSE)))</f>
        <v/>
      </c>
      <c r="G369" s="9"/>
      <c r="H369" s="9"/>
      <c r="I369" s="10"/>
      <c r="J369" s="10"/>
      <c r="K369" s="10"/>
      <c r="L369" s="13">
        <f>SUM(Table19[[#This Row],[Base Wage per hour as of December 31st, 2024
 (before applying any grants/enhancements)]:[GOF (SWB) + Hourly Historical Funding (if applicable)]])</f>
        <v>0</v>
      </c>
      <c r="M369" s="7" t="str">
        <f>IF(ISERROR(VLOOKUP(D369,'Data Input (ROP Use Only)'!$D$1:$G$4,4,FALSE)),"",(VLOOKUP(D369,'Data Input (ROP Use Only)'!$D$1:$G$4,4,FALSE)))</f>
        <v/>
      </c>
      <c r="N369" s="5" t="str" cm="1">
        <f t="array" ref="N369">IFERROR((_xlfn.IFS(M369-L369&lt;=0,0,M369-L369&lt;=0,0,M369-L369&gt;=2,2,M369-L369&lt;3,M369-L369)),"")</f>
        <v/>
      </c>
      <c r="O369" s="5">
        <f>SUM(Table19[[#This Row],[Base Wage per hour as of December 31st, 2024
 (before applying any grants/enhancements)]:[GOF (SWB) + Hourly Historical Funding (if applicable)]],Table19[[#This Row],[Wage Enhancement (WEG) Eligibility Rate per hour]])</f>
        <v>0</v>
      </c>
      <c r="P369" s="5" t="str" cm="1">
        <f t="array" ref="P369">IFERROR((_xlfn.IFS(C369="NON-RECE",0,C369="Director-Approved",0,F369-O369&lt;=0,0,F369-O369&lt;=0,0,F369-O369&gt;=3,3,F369-O369&lt;3,F369-O369)),"")</f>
        <v/>
      </c>
      <c r="Q369" s="4" cm="1">
        <f t="array" ref="Q369">_xlfn.IFS(O369=0,0,O369&gt;=0,O369+P369)</f>
        <v>0</v>
      </c>
      <c r="R369" s="5" t="str">
        <f t="shared" si="5"/>
        <v/>
      </c>
      <c r="S369" s="4" cm="1">
        <f t="array" ref="S369">_xlfn.IFS(Q369=0,0,Q369&gt;=0,Q369+R369)</f>
        <v>0</v>
      </c>
      <c r="T36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69" s="5">
        <f>MAX(Table19[[#This Row],[Staff Hourly Wage as of December 31st, 2024
 (inclusive of all grants/enhancements, do NOT include top-up)]],Table19[[#This Row],[Base Wage + PE + Historical + GOF + HA + WEG + Wage increase + Wage floor ]])</f>
        <v>0</v>
      </c>
      <c r="V369" s="4">
        <f>Table19[[#This Row],[Final 2025 Hourly Wage
(Higher of column H '[2024 wage'] and column S '[2025 wage'])]]*Table19[[#This Row],[Estimated program hours worked from Jan 1st to Dec 31st 2025]]</f>
        <v>0</v>
      </c>
      <c r="X369" s="35" t="str">
        <f>Table19[[#This Row],[Wage Enhancement (WEG) Eligibility Rate per hour]]</f>
        <v/>
      </c>
      <c r="Y369" s="42">
        <f>Table19[[#This Row],[Hourly Pay Equity (PE) (if applicable)]]+Table19[[#This Row],[GOF (SWB) + Hourly Historical Funding (if applicable)]]</f>
        <v>0</v>
      </c>
      <c r="Z369" s="36">
        <f>IFERROR(Table19[[#This Row],[2025 Wage Increase Rate]]+Table19[[#This Row],[2025 Wage Floor Rate]]+Table19[[#This Row],[Wage Stability]],0)</f>
        <v>0</v>
      </c>
    </row>
    <row r="370" spans="1:26" outlineLevel="1" x14ac:dyDescent="0.55000000000000004">
      <c r="A370" s="11"/>
      <c r="B370" s="12"/>
      <c r="C370" s="12"/>
      <c r="D370" s="11"/>
      <c r="E370" s="32" t="str">
        <f>IF(ISERROR(VLOOKUP(D370,'Data Input (ROP Use Only)'!$D$1:$E$4,2,FALSE)),"",(VLOOKUP(D370,'Data Input (ROP Use Only)'!$D$1:$E$4,2,FALSE)))</f>
        <v/>
      </c>
      <c r="F370" s="32" t="str">
        <f>IF(ISERROR(VLOOKUP(D370,'Data Input (ROP Use Only)'!$D$1:$F$4,3,FALSE)),"",(VLOOKUP(D370,'Data Input (ROP Use Only)'!$D$1:$F$4,3,FALSE)))</f>
        <v/>
      </c>
      <c r="G370" s="9"/>
      <c r="H370" s="9"/>
      <c r="I370" s="10"/>
      <c r="J370" s="10"/>
      <c r="K370" s="10"/>
      <c r="L370" s="13">
        <f>SUM(Table19[[#This Row],[Base Wage per hour as of December 31st, 2024
 (before applying any grants/enhancements)]:[GOF (SWB) + Hourly Historical Funding (if applicable)]])</f>
        <v>0</v>
      </c>
      <c r="M370" s="7" t="str">
        <f>IF(ISERROR(VLOOKUP(D370,'Data Input (ROP Use Only)'!$D$1:$G$4,4,FALSE)),"",(VLOOKUP(D370,'Data Input (ROP Use Only)'!$D$1:$G$4,4,FALSE)))</f>
        <v/>
      </c>
      <c r="N370" s="5" t="str" cm="1">
        <f t="array" ref="N370">IFERROR((_xlfn.IFS(M370-L370&lt;=0,0,M370-L370&lt;=0,0,M370-L370&gt;=2,2,M370-L370&lt;3,M370-L370)),"")</f>
        <v/>
      </c>
      <c r="O370" s="5">
        <f>SUM(Table19[[#This Row],[Base Wage per hour as of December 31st, 2024
 (before applying any grants/enhancements)]:[GOF (SWB) + Hourly Historical Funding (if applicable)]],Table19[[#This Row],[Wage Enhancement (WEG) Eligibility Rate per hour]])</f>
        <v>0</v>
      </c>
      <c r="P370" s="5" t="str" cm="1">
        <f t="array" ref="P370">IFERROR((_xlfn.IFS(C370="NON-RECE",0,C370="Director-Approved",0,F370-O370&lt;=0,0,F370-O370&lt;=0,0,F370-O370&gt;=3,3,F370-O370&lt;3,F370-O370)),"")</f>
        <v/>
      </c>
      <c r="Q370" s="4" cm="1">
        <f t="array" ref="Q370">_xlfn.IFS(O370=0,0,O370&gt;=0,O370+P370)</f>
        <v>0</v>
      </c>
      <c r="R370" s="5" t="str">
        <f t="shared" si="5"/>
        <v/>
      </c>
      <c r="S370" s="4" cm="1">
        <f t="array" ref="S370">_xlfn.IFS(Q370=0,0,Q370&gt;=0,Q370+R370)</f>
        <v>0</v>
      </c>
      <c r="T37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0" s="5">
        <f>MAX(Table19[[#This Row],[Staff Hourly Wage as of December 31st, 2024
 (inclusive of all grants/enhancements, do NOT include top-up)]],Table19[[#This Row],[Base Wage + PE + Historical + GOF + HA + WEG + Wage increase + Wage floor ]])</f>
        <v>0</v>
      </c>
      <c r="V370" s="4">
        <f>Table19[[#This Row],[Final 2025 Hourly Wage
(Higher of column H '[2024 wage'] and column S '[2025 wage'])]]*Table19[[#This Row],[Estimated program hours worked from Jan 1st to Dec 31st 2025]]</f>
        <v>0</v>
      </c>
      <c r="X370" s="35" t="str">
        <f>Table19[[#This Row],[Wage Enhancement (WEG) Eligibility Rate per hour]]</f>
        <v/>
      </c>
      <c r="Y370" s="42">
        <f>Table19[[#This Row],[Hourly Pay Equity (PE) (if applicable)]]+Table19[[#This Row],[GOF (SWB) + Hourly Historical Funding (if applicable)]]</f>
        <v>0</v>
      </c>
      <c r="Z370" s="36">
        <f>IFERROR(Table19[[#This Row],[2025 Wage Increase Rate]]+Table19[[#This Row],[2025 Wage Floor Rate]]+Table19[[#This Row],[Wage Stability]],0)</f>
        <v>0</v>
      </c>
    </row>
    <row r="371" spans="1:26" outlineLevel="1" x14ac:dyDescent="0.55000000000000004">
      <c r="A371" s="11"/>
      <c r="B371" s="12"/>
      <c r="C371" s="12"/>
      <c r="D371" s="11"/>
      <c r="E371" s="32" t="str">
        <f>IF(ISERROR(VLOOKUP(D371,'Data Input (ROP Use Only)'!$D$1:$E$4,2,FALSE)),"",(VLOOKUP(D371,'Data Input (ROP Use Only)'!$D$1:$E$4,2,FALSE)))</f>
        <v/>
      </c>
      <c r="F371" s="32" t="str">
        <f>IF(ISERROR(VLOOKUP(D371,'Data Input (ROP Use Only)'!$D$1:$F$4,3,FALSE)),"",(VLOOKUP(D371,'Data Input (ROP Use Only)'!$D$1:$F$4,3,FALSE)))</f>
        <v/>
      </c>
      <c r="G371" s="9"/>
      <c r="H371" s="9"/>
      <c r="I371" s="10"/>
      <c r="J371" s="10"/>
      <c r="K371" s="10"/>
      <c r="L371" s="13">
        <f>SUM(Table19[[#This Row],[Base Wage per hour as of December 31st, 2024
 (before applying any grants/enhancements)]:[GOF (SWB) + Hourly Historical Funding (if applicable)]])</f>
        <v>0</v>
      </c>
      <c r="M371" s="7" t="str">
        <f>IF(ISERROR(VLOOKUP(D371,'Data Input (ROP Use Only)'!$D$1:$G$4,4,FALSE)),"",(VLOOKUP(D371,'Data Input (ROP Use Only)'!$D$1:$G$4,4,FALSE)))</f>
        <v/>
      </c>
      <c r="N371" s="5" t="str" cm="1">
        <f t="array" ref="N371">IFERROR((_xlfn.IFS(M371-L371&lt;=0,0,M371-L371&lt;=0,0,M371-L371&gt;=2,2,M371-L371&lt;3,M371-L371)),"")</f>
        <v/>
      </c>
      <c r="O371" s="5">
        <f>SUM(Table19[[#This Row],[Base Wage per hour as of December 31st, 2024
 (before applying any grants/enhancements)]:[GOF (SWB) + Hourly Historical Funding (if applicable)]],Table19[[#This Row],[Wage Enhancement (WEG) Eligibility Rate per hour]])</f>
        <v>0</v>
      </c>
      <c r="P371" s="5" t="str" cm="1">
        <f t="array" ref="P371">IFERROR((_xlfn.IFS(C371="NON-RECE",0,C371="Director-Approved",0,F371-O371&lt;=0,0,F371-O371&lt;=0,0,F371-O371&gt;=3,3,F371-O371&lt;3,F371-O371)),"")</f>
        <v/>
      </c>
      <c r="Q371" s="4" cm="1">
        <f t="array" ref="Q371">_xlfn.IFS(O371=0,0,O371&gt;=0,O371+P371)</f>
        <v>0</v>
      </c>
      <c r="R371" s="5" t="str">
        <f t="shared" si="5"/>
        <v/>
      </c>
      <c r="S371" s="4" cm="1">
        <f t="array" ref="S371">_xlfn.IFS(Q371=0,0,Q371&gt;=0,Q371+R371)</f>
        <v>0</v>
      </c>
      <c r="T37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1" s="5">
        <f>MAX(Table19[[#This Row],[Staff Hourly Wage as of December 31st, 2024
 (inclusive of all grants/enhancements, do NOT include top-up)]],Table19[[#This Row],[Base Wage + PE + Historical + GOF + HA + WEG + Wage increase + Wage floor ]])</f>
        <v>0</v>
      </c>
      <c r="V371" s="4">
        <f>Table19[[#This Row],[Final 2025 Hourly Wage
(Higher of column H '[2024 wage'] and column S '[2025 wage'])]]*Table19[[#This Row],[Estimated program hours worked from Jan 1st to Dec 31st 2025]]</f>
        <v>0</v>
      </c>
      <c r="X371" s="35" t="str">
        <f>Table19[[#This Row],[Wage Enhancement (WEG) Eligibility Rate per hour]]</f>
        <v/>
      </c>
      <c r="Y371" s="42">
        <f>Table19[[#This Row],[Hourly Pay Equity (PE) (if applicable)]]+Table19[[#This Row],[GOF (SWB) + Hourly Historical Funding (if applicable)]]</f>
        <v>0</v>
      </c>
      <c r="Z371" s="36">
        <f>IFERROR(Table19[[#This Row],[2025 Wage Increase Rate]]+Table19[[#This Row],[2025 Wage Floor Rate]]+Table19[[#This Row],[Wage Stability]],0)</f>
        <v>0</v>
      </c>
    </row>
    <row r="372" spans="1:26" outlineLevel="1" x14ac:dyDescent="0.55000000000000004">
      <c r="A372" s="11"/>
      <c r="B372" s="12"/>
      <c r="C372" s="12"/>
      <c r="D372" s="11"/>
      <c r="E372" s="32" t="str">
        <f>IF(ISERROR(VLOOKUP(D372,'Data Input (ROP Use Only)'!$D$1:$E$4,2,FALSE)),"",(VLOOKUP(D372,'Data Input (ROP Use Only)'!$D$1:$E$4,2,FALSE)))</f>
        <v/>
      </c>
      <c r="F372" s="32" t="str">
        <f>IF(ISERROR(VLOOKUP(D372,'Data Input (ROP Use Only)'!$D$1:$F$4,3,FALSE)),"",(VLOOKUP(D372,'Data Input (ROP Use Only)'!$D$1:$F$4,3,FALSE)))</f>
        <v/>
      </c>
      <c r="G372" s="9"/>
      <c r="H372" s="9"/>
      <c r="I372" s="10"/>
      <c r="J372" s="10"/>
      <c r="K372" s="10"/>
      <c r="L372" s="13">
        <f>SUM(Table19[[#This Row],[Base Wage per hour as of December 31st, 2024
 (before applying any grants/enhancements)]:[GOF (SWB) + Hourly Historical Funding (if applicable)]])</f>
        <v>0</v>
      </c>
      <c r="M372" s="7" t="str">
        <f>IF(ISERROR(VLOOKUP(D372,'Data Input (ROP Use Only)'!$D$1:$G$4,4,FALSE)),"",(VLOOKUP(D372,'Data Input (ROP Use Only)'!$D$1:$G$4,4,FALSE)))</f>
        <v/>
      </c>
      <c r="N372" s="5" t="str" cm="1">
        <f t="array" ref="N372">IFERROR((_xlfn.IFS(M372-L372&lt;=0,0,M372-L372&lt;=0,0,M372-L372&gt;=2,2,M372-L372&lt;3,M372-L372)),"")</f>
        <v/>
      </c>
      <c r="O372" s="5">
        <f>SUM(Table19[[#This Row],[Base Wage per hour as of December 31st, 2024
 (before applying any grants/enhancements)]:[GOF (SWB) + Hourly Historical Funding (if applicable)]],Table19[[#This Row],[Wage Enhancement (WEG) Eligibility Rate per hour]])</f>
        <v>0</v>
      </c>
      <c r="P372" s="5" t="str" cm="1">
        <f t="array" ref="P372">IFERROR((_xlfn.IFS(C372="NON-RECE",0,C372="Director-Approved",0,F372-O372&lt;=0,0,F372-O372&lt;=0,0,F372-O372&gt;=3,3,F372-O372&lt;3,F372-O372)),"")</f>
        <v/>
      </c>
      <c r="Q372" s="4" cm="1">
        <f t="array" ref="Q372">_xlfn.IFS(O372=0,0,O372&gt;=0,O372+P372)</f>
        <v>0</v>
      </c>
      <c r="R372" s="5" t="str">
        <f t="shared" si="5"/>
        <v/>
      </c>
      <c r="S372" s="4" cm="1">
        <f t="array" ref="S372">_xlfn.IFS(Q372=0,0,Q372&gt;=0,Q372+R372)</f>
        <v>0</v>
      </c>
      <c r="T37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2" s="5">
        <f>MAX(Table19[[#This Row],[Staff Hourly Wage as of December 31st, 2024
 (inclusive of all grants/enhancements, do NOT include top-up)]],Table19[[#This Row],[Base Wage + PE + Historical + GOF + HA + WEG + Wage increase + Wage floor ]])</f>
        <v>0</v>
      </c>
      <c r="V372" s="4">
        <f>Table19[[#This Row],[Final 2025 Hourly Wage
(Higher of column H '[2024 wage'] and column S '[2025 wage'])]]*Table19[[#This Row],[Estimated program hours worked from Jan 1st to Dec 31st 2025]]</f>
        <v>0</v>
      </c>
      <c r="X372" s="35" t="str">
        <f>Table19[[#This Row],[Wage Enhancement (WEG) Eligibility Rate per hour]]</f>
        <v/>
      </c>
      <c r="Y372" s="42">
        <f>Table19[[#This Row],[Hourly Pay Equity (PE) (if applicable)]]+Table19[[#This Row],[GOF (SWB) + Hourly Historical Funding (if applicable)]]</f>
        <v>0</v>
      </c>
      <c r="Z372" s="36">
        <f>IFERROR(Table19[[#This Row],[2025 Wage Increase Rate]]+Table19[[#This Row],[2025 Wage Floor Rate]]+Table19[[#This Row],[Wage Stability]],0)</f>
        <v>0</v>
      </c>
    </row>
    <row r="373" spans="1:26" outlineLevel="1" x14ac:dyDescent="0.55000000000000004">
      <c r="A373" s="11"/>
      <c r="B373" s="12"/>
      <c r="C373" s="12"/>
      <c r="D373" s="11"/>
      <c r="E373" s="32" t="str">
        <f>IF(ISERROR(VLOOKUP(D373,'Data Input (ROP Use Only)'!$D$1:$E$4,2,FALSE)),"",(VLOOKUP(D373,'Data Input (ROP Use Only)'!$D$1:$E$4,2,FALSE)))</f>
        <v/>
      </c>
      <c r="F373" s="32" t="str">
        <f>IF(ISERROR(VLOOKUP(D373,'Data Input (ROP Use Only)'!$D$1:$F$4,3,FALSE)),"",(VLOOKUP(D373,'Data Input (ROP Use Only)'!$D$1:$F$4,3,FALSE)))</f>
        <v/>
      </c>
      <c r="G373" s="9"/>
      <c r="H373" s="9"/>
      <c r="I373" s="10"/>
      <c r="J373" s="10"/>
      <c r="K373" s="10"/>
      <c r="L373" s="13">
        <f>SUM(Table19[[#This Row],[Base Wage per hour as of December 31st, 2024
 (before applying any grants/enhancements)]:[GOF (SWB) + Hourly Historical Funding (if applicable)]])</f>
        <v>0</v>
      </c>
      <c r="M373" s="7" t="str">
        <f>IF(ISERROR(VLOOKUP(D373,'Data Input (ROP Use Only)'!$D$1:$G$4,4,FALSE)),"",(VLOOKUP(D373,'Data Input (ROP Use Only)'!$D$1:$G$4,4,FALSE)))</f>
        <v/>
      </c>
      <c r="N373" s="5" t="str" cm="1">
        <f t="array" ref="N373">IFERROR((_xlfn.IFS(M373-L373&lt;=0,0,M373-L373&lt;=0,0,M373-L373&gt;=2,2,M373-L373&lt;3,M373-L373)),"")</f>
        <v/>
      </c>
      <c r="O373" s="5">
        <f>SUM(Table19[[#This Row],[Base Wage per hour as of December 31st, 2024
 (before applying any grants/enhancements)]:[GOF (SWB) + Hourly Historical Funding (if applicable)]],Table19[[#This Row],[Wage Enhancement (WEG) Eligibility Rate per hour]])</f>
        <v>0</v>
      </c>
      <c r="P373" s="5" t="str" cm="1">
        <f t="array" ref="P373">IFERROR((_xlfn.IFS(C373="NON-RECE",0,C373="Director-Approved",0,F373-O373&lt;=0,0,F373-O373&lt;=0,0,F373-O373&gt;=3,3,F373-O373&lt;3,F373-O373)),"")</f>
        <v/>
      </c>
      <c r="Q373" s="4" cm="1">
        <f t="array" ref="Q373">_xlfn.IFS(O373=0,0,O373&gt;=0,O373+P373)</f>
        <v>0</v>
      </c>
      <c r="R373" s="5" t="str">
        <f t="shared" si="5"/>
        <v/>
      </c>
      <c r="S373" s="4" cm="1">
        <f t="array" ref="S373">_xlfn.IFS(Q373=0,0,Q373&gt;=0,Q373+R373)</f>
        <v>0</v>
      </c>
      <c r="T37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3" s="5">
        <f>MAX(Table19[[#This Row],[Staff Hourly Wage as of December 31st, 2024
 (inclusive of all grants/enhancements, do NOT include top-up)]],Table19[[#This Row],[Base Wage + PE + Historical + GOF + HA + WEG + Wage increase + Wage floor ]])</f>
        <v>0</v>
      </c>
      <c r="V373" s="4">
        <f>Table19[[#This Row],[Final 2025 Hourly Wage
(Higher of column H '[2024 wage'] and column S '[2025 wage'])]]*Table19[[#This Row],[Estimated program hours worked from Jan 1st to Dec 31st 2025]]</f>
        <v>0</v>
      </c>
      <c r="X373" s="35" t="str">
        <f>Table19[[#This Row],[Wage Enhancement (WEG) Eligibility Rate per hour]]</f>
        <v/>
      </c>
      <c r="Y373" s="42">
        <f>Table19[[#This Row],[Hourly Pay Equity (PE) (if applicable)]]+Table19[[#This Row],[GOF (SWB) + Hourly Historical Funding (if applicable)]]</f>
        <v>0</v>
      </c>
      <c r="Z373" s="36">
        <f>IFERROR(Table19[[#This Row],[2025 Wage Increase Rate]]+Table19[[#This Row],[2025 Wage Floor Rate]]+Table19[[#This Row],[Wage Stability]],0)</f>
        <v>0</v>
      </c>
    </row>
    <row r="374" spans="1:26" outlineLevel="1" x14ac:dyDescent="0.55000000000000004">
      <c r="A374" s="11"/>
      <c r="B374" s="12"/>
      <c r="C374" s="12"/>
      <c r="D374" s="11"/>
      <c r="E374" s="32" t="str">
        <f>IF(ISERROR(VLOOKUP(D374,'Data Input (ROP Use Only)'!$D$1:$E$4,2,FALSE)),"",(VLOOKUP(D374,'Data Input (ROP Use Only)'!$D$1:$E$4,2,FALSE)))</f>
        <v/>
      </c>
      <c r="F374" s="32" t="str">
        <f>IF(ISERROR(VLOOKUP(D374,'Data Input (ROP Use Only)'!$D$1:$F$4,3,FALSE)),"",(VLOOKUP(D374,'Data Input (ROP Use Only)'!$D$1:$F$4,3,FALSE)))</f>
        <v/>
      </c>
      <c r="G374" s="9"/>
      <c r="H374" s="9"/>
      <c r="I374" s="10"/>
      <c r="J374" s="10"/>
      <c r="K374" s="10"/>
      <c r="L374" s="13">
        <f>SUM(Table19[[#This Row],[Base Wage per hour as of December 31st, 2024
 (before applying any grants/enhancements)]:[GOF (SWB) + Hourly Historical Funding (if applicable)]])</f>
        <v>0</v>
      </c>
      <c r="M374" s="7" t="str">
        <f>IF(ISERROR(VLOOKUP(D374,'Data Input (ROP Use Only)'!$D$1:$G$4,4,FALSE)),"",(VLOOKUP(D374,'Data Input (ROP Use Only)'!$D$1:$G$4,4,FALSE)))</f>
        <v/>
      </c>
      <c r="N374" s="5" t="str" cm="1">
        <f t="array" ref="N374">IFERROR((_xlfn.IFS(M374-L374&lt;=0,0,M374-L374&lt;=0,0,M374-L374&gt;=2,2,M374-L374&lt;3,M374-L374)),"")</f>
        <v/>
      </c>
      <c r="O374" s="5">
        <f>SUM(Table19[[#This Row],[Base Wage per hour as of December 31st, 2024
 (before applying any grants/enhancements)]:[GOF (SWB) + Hourly Historical Funding (if applicable)]],Table19[[#This Row],[Wage Enhancement (WEG) Eligibility Rate per hour]])</f>
        <v>0</v>
      </c>
      <c r="P374" s="5" t="str" cm="1">
        <f t="array" ref="P374">IFERROR((_xlfn.IFS(C374="NON-RECE",0,C374="Director-Approved",0,F374-O374&lt;=0,0,F374-O374&lt;=0,0,F374-O374&gt;=3,3,F374-O374&lt;3,F374-O374)),"")</f>
        <v/>
      </c>
      <c r="Q374" s="4" cm="1">
        <f t="array" ref="Q374">_xlfn.IFS(O374=0,0,O374&gt;=0,O374+P374)</f>
        <v>0</v>
      </c>
      <c r="R374" s="5" t="str">
        <f t="shared" si="5"/>
        <v/>
      </c>
      <c r="S374" s="4" cm="1">
        <f t="array" ref="S374">_xlfn.IFS(Q374=0,0,Q374&gt;=0,Q374+R374)</f>
        <v>0</v>
      </c>
      <c r="T37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4" s="5">
        <f>MAX(Table19[[#This Row],[Staff Hourly Wage as of December 31st, 2024
 (inclusive of all grants/enhancements, do NOT include top-up)]],Table19[[#This Row],[Base Wage + PE + Historical + GOF + HA + WEG + Wage increase + Wage floor ]])</f>
        <v>0</v>
      </c>
      <c r="V374" s="4">
        <f>Table19[[#This Row],[Final 2025 Hourly Wage
(Higher of column H '[2024 wage'] and column S '[2025 wage'])]]*Table19[[#This Row],[Estimated program hours worked from Jan 1st to Dec 31st 2025]]</f>
        <v>0</v>
      </c>
      <c r="X374" s="35" t="str">
        <f>Table19[[#This Row],[Wage Enhancement (WEG) Eligibility Rate per hour]]</f>
        <v/>
      </c>
      <c r="Y374" s="42">
        <f>Table19[[#This Row],[Hourly Pay Equity (PE) (if applicable)]]+Table19[[#This Row],[GOF (SWB) + Hourly Historical Funding (if applicable)]]</f>
        <v>0</v>
      </c>
      <c r="Z374" s="36">
        <f>IFERROR(Table19[[#This Row],[2025 Wage Increase Rate]]+Table19[[#This Row],[2025 Wage Floor Rate]]+Table19[[#This Row],[Wage Stability]],0)</f>
        <v>0</v>
      </c>
    </row>
    <row r="375" spans="1:26" outlineLevel="1" x14ac:dyDescent="0.55000000000000004">
      <c r="A375" s="11"/>
      <c r="B375" s="12"/>
      <c r="C375" s="12"/>
      <c r="D375" s="11"/>
      <c r="E375" s="32" t="str">
        <f>IF(ISERROR(VLOOKUP(D375,'Data Input (ROP Use Only)'!$D$1:$E$4,2,FALSE)),"",(VLOOKUP(D375,'Data Input (ROP Use Only)'!$D$1:$E$4,2,FALSE)))</f>
        <v/>
      </c>
      <c r="F375" s="32" t="str">
        <f>IF(ISERROR(VLOOKUP(D375,'Data Input (ROP Use Only)'!$D$1:$F$4,3,FALSE)),"",(VLOOKUP(D375,'Data Input (ROP Use Only)'!$D$1:$F$4,3,FALSE)))</f>
        <v/>
      </c>
      <c r="G375" s="9"/>
      <c r="H375" s="9"/>
      <c r="I375" s="10"/>
      <c r="J375" s="10"/>
      <c r="K375" s="10"/>
      <c r="L375" s="13">
        <f>SUM(Table19[[#This Row],[Base Wage per hour as of December 31st, 2024
 (before applying any grants/enhancements)]:[GOF (SWB) + Hourly Historical Funding (if applicable)]])</f>
        <v>0</v>
      </c>
      <c r="M375" s="7" t="str">
        <f>IF(ISERROR(VLOOKUP(D375,'Data Input (ROP Use Only)'!$D$1:$G$4,4,FALSE)),"",(VLOOKUP(D375,'Data Input (ROP Use Only)'!$D$1:$G$4,4,FALSE)))</f>
        <v/>
      </c>
      <c r="N375" s="5" t="str" cm="1">
        <f t="array" ref="N375">IFERROR((_xlfn.IFS(M375-L375&lt;=0,0,M375-L375&lt;=0,0,M375-L375&gt;=2,2,M375-L375&lt;3,M375-L375)),"")</f>
        <v/>
      </c>
      <c r="O375" s="5">
        <f>SUM(Table19[[#This Row],[Base Wage per hour as of December 31st, 2024
 (before applying any grants/enhancements)]:[GOF (SWB) + Hourly Historical Funding (if applicable)]],Table19[[#This Row],[Wage Enhancement (WEG) Eligibility Rate per hour]])</f>
        <v>0</v>
      </c>
      <c r="P375" s="5" t="str" cm="1">
        <f t="array" ref="P375">IFERROR((_xlfn.IFS(C375="NON-RECE",0,C375="Director-Approved",0,F375-O375&lt;=0,0,F375-O375&lt;=0,0,F375-O375&gt;=3,3,F375-O375&lt;3,F375-O375)),"")</f>
        <v/>
      </c>
      <c r="Q375" s="4" cm="1">
        <f t="array" ref="Q375">_xlfn.IFS(O375=0,0,O375&gt;=0,O375+P375)</f>
        <v>0</v>
      </c>
      <c r="R375" s="5" t="str">
        <f t="shared" si="5"/>
        <v/>
      </c>
      <c r="S375" s="4" cm="1">
        <f t="array" ref="S375">_xlfn.IFS(Q375=0,0,Q375&gt;=0,Q375+R375)</f>
        <v>0</v>
      </c>
      <c r="T37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5" s="5">
        <f>MAX(Table19[[#This Row],[Staff Hourly Wage as of December 31st, 2024
 (inclusive of all grants/enhancements, do NOT include top-up)]],Table19[[#This Row],[Base Wage + PE + Historical + GOF + HA + WEG + Wage increase + Wage floor ]])</f>
        <v>0</v>
      </c>
      <c r="V375" s="4">
        <f>Table19[[#This Row],[Final 2025 Hourly Wage
(Higher of column H '[2024 wage'] and column S '[2025 wage'])]]*Table19[[#This Row],[Estimated program hours worked from Jan 1st to Dec 31st 2025]]</f>
        <v>0</v>
      </c>
      <c r="X375" s="35" t="str">
        <f>Table19[[#This Row],[Wage Enhancement (WEG) Eligibility Rate per hour]]</f>
        <v/>
      </c>
      <c r="Y375" s="42">
        <f>Table19[[#This Row],[Hourly Pay Equity (PE) (if applicable)]]+Table19[[#This Row],[GOF (SWB) + Hourly Historical Funding (if applicable)]]</f>
        <v>0</v>
      </c>
      <c r="Z375" s="36">
        <f>IFERROR(Table19[[#This Row],[2025 Wage Increase Rate]]+Table19[[#This Row],[2025 Wage Floor Rate]]+Table19[[#This Row],[Wage Stability]],0)</f>
        <v>0</v>
      </c>
    </row>
    <row r="376" spans="1:26" outlineLevel="1" x14ac:dyDescent="0.55000000000000004">
      <c r="A376" s="11"/>
      <c r="B376" s="12"/>
      <c r="C376" s="12"/>
      <c r="D376" s="11"/>
      <c r="E376" s="32" t="str">
        <f>IF(ISERROR(VLOOKUP(D376,'Data Input (ROP Use Only)'!$D$1:$E$4,2,FALSE)),"",(VLOOKUP(D376,'Data Input (ROP Use Only)'!$D$1:$E$4,2,FALSE)))</f>
        <v/>
      </c>
      <c r="F376" s="32" t="str">
        <f>IF(ISERROR(VLOOKUP(D376,'Data Input (ROP Use Only)'!$D$1:$F$4,3,FALSE)),"",(VLOOKUP(D376,'Data Input (ROP Use Only)'!$D$1:$F$4,3,FALSE)))</f>
        <v/>
      </c>
      <c r="G376" s="9"/>
      <c r="H376" s="9"/>
      <c r="I376" s="10"/>
      <c r="J376" s="10"/>
      <c r="K376" s="10"/>
      <c r="L376" s="13">
        <f>SUM(Table19[[#This Row],[Base Wage per hour as of December 31st, 2024
 (before applying any grants/enhancements)]:[GOF (SWB) + Hourly Historical Funding (if applicable)]])</f>
        <v>0</v>
      </c>
      <c r="M376" s="7" t="str">
        <f>IF(ISERROR(VLOOKUP(D376,'Data Input (ROP Use Only)'!$D$1:$G$4,4,FALSE)),"",(VLOOKUP(D376,'Data Input (ROP Use Only)'!$D$1:$G$4,4,FALSE)))</f>
        <v/>
      </c>
      <c r="N376" s="5" t="str" cm="1">
        <f t="array" ref="N376">IFERROR((_xlfn.IFS(M376-L376&lt;=0,0,M376-L376&lt;=0,0,M376-L376&gt;=2,2,M376-L376&lt;3,M376-L376)),"")</f>
        <v/>
      </c>
      <c r="O376" s="5">
        <f>SUM(Table19[[#This Row],[Base Wage per hour as of December 31st, 2024
 (before applying any grants/enhancements)]:[GOF (SWB) + Hourly Historical Funding (if applicable)]],Table19[[#This Row],[Wage Enhancement (WEG) Eligibility Rate per hour]])</f>
        <v>0</v>
      </c>
      <c r="P376" s="5" t="str" cm="1">
        <f t="array" ref="P376">IFERROR((_xlfn.IFS(C376="NON-RECE",0,C376="Director-Approved",0,F376-O376&lt;=0,0,F376-O376&lt;=0,0,F376-O376&gt;=3,3,F376-O376&lt;3,F376-O376)),"")</f>
        <v/>
      </c>
      <c r="Q376" s="4" cm="1">
        <f t="array" ref="Q376">_xlfn.IFS(O376=0,0,O376&gt;=0,O376+P376)</f>
        <v>0</v>
      </c>
      <c r="R376" s="5" t="str">
        <f t="shared" si="5"/>
        <v/>
      </c>
      <c r="S376" s="4" cm="1">
        <f t="array" ref="S376">_xlfn.IFS(Q376=0,0,Q376&gt;=0,Q376+R376)</f>
        <v>0</v>
      </c>
      <c r="T37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6" s="5">
        <f>MAX(Table19[[#This Row],[Staff Hourly Wage as of December 31st, 2024
 (inclusive of all grants/enhancements, do NOT include top-up)]],Table19[[#This Row],[Base Wage + PE + Historical + GOF + HA + WEG + Wage increase + Wage floor ]])</f>
        <v>0</v>
      </c>
      <c r="V376" s="4">
        <f>Table19[[#This Row],[Final 2025 Hourly Wage
(Higher of column H '[2024 wage'] and column S '[2025 wage'])]]*Table19[[#This Row],[Estimated program hours worked from Jan 1st to Dec 31st 2025]]</f>
        <v>0</v>
      </c>
      <c r="X376" s="35" t="str">
        <f>Table19[[#This Row],[Wage Enhancement (WEG) Eligibility Rate per hour]]</f>
        <v/>
      </c>
      <c r="Y376" s="42">
        <f>Table19[[#This Row],[Hourly Pay Equity (PE) (if applicable)]]+Table19[[#This Row],[GOF (SWB) + Hourly Historical Funding (if applicable)]]</f>
        <v>0</v>
      </c>
      <c r="Z376" s="36">
        <f>IFERROR(Table19[[#This Row],[2025 Wage Increase Rate]]+Table19[[#This Row],[2025 Wage Floor Rate]]+Table19[[#This Row],[Wage Stability]],0)</f>
        <v>0</v>
      </c>
    </row>
    <row r="377" spans="1:26" outlineLevel="1" x14ac:dyDescent="0.55000000000000004">
      <c r="A377" s="11"/>
      <c r="B377" s="12"/>
      <c r="C377" s="12"/>
      <c r="D377" s="11"/>
      <c r="E377" s="32" t="str">
        <f>IF(ISERROR(VLOOKUP(D377,'Data Input (ROP Use Only)'!$D$1:$E$4,2,FALSE)),"",(VLOOKUP(D377,'Data Input (ROP Use Only)'!$D$1:$E$4,2,FALSE)))</f>
        <v/>
      </c>
      <c r="F377" s="32" t="str">
        <f>IF(ISERROR(VLOOKUP(D377,'Data Input (ROP Use Only)'!$D$1:$F$4,3,FALSE)),"",(VLOOKUP(D377,'Data Input (ROP Use Only)'!$D$1:$F$4,3,FALSE)))</f>
        <v/>
      </c>
      <c r="G377" s="9"/>
      <c r="H377" s="9"/>
      <c r="I377" s="10"/>
      <c r="J377" s="10"/>
      <c r="K377" s="10"/>
      <c r="L377" s="13">
        <f>SUM(Table19[[#This Row],[Base Wage per hour as of December 31st, 2024
 (before applying any grants/enhancements)]:[GOF (SWB) + Hourly Historical Funding (if applicable)]])</f>
        <v>0</v>
      </c>
      <c r="M377" s="7" t="str">
        <f>IF(ISERROR(VLOOKUP(D377,'Data Input (ROP Use Only)'!$D$1:$G$4,4,FALSE)),"",(VLOOKUP(D377,'Data Input (ROP Use Only)'!$D$1:$G$4,4,FALSE)))</f>
        <v/>
      </c>
      <c r="N377" s="5" t="str" cm="1">
        <f t="array" ref="N377">IFERROR((_xlfn.IFS(M377-L377&lt;=0,0,M377-L377&lt;=0,0,M377-L377&gt;=2,2,M377-L377&lt;3,M377-L377)),"")</f>
        <v/>
      </c>
      <c r="O377" s="5">
        <f>SUM(Table19[[#This Row],[Base Wage per hour as of December 31st, 2024
 (before applying any grants/enhancements)]:[GOF (SWB) + Hourly Historical Funding (if applicable)]],Table19[[#This Row],[Wage Enhancement (WEG) Eligibility Rate per hour]])</f>
        <v>0</v>
      </c>
      <c r="P377" s="5" t="str" cm="1">
        <f t="array" ref="P377">IFERROR((_xlfn.IFS(C377="NON-RECE",0,C377="Director-Approved",0,F377-O377&lt;=0,0,F377-O377&lt;=0,0,F377-O377&gt;=3,3,F377-O377&lt;3,F377-O377)),"")</f>
        <v/>
      </c>
      <c r="Q377" s="4" cm="1">
        <f t="array" ref="Q377">_xlfn.IFS(O377=0,0,O377&gt;=0,O377+P377)</f>
        <v>0</v>
      </c>
      <c r="R377" s="5" t="str">
        <f t="shared" si="5"/>
        <v/>
      </c>
      <c r="S377" s="4" cm="1">
        <f t="array" ref="S377">_xlfn.IFS(Q377=0,0,Q377&gt;=0,Q377+R377)</f>
        <v>0</v>
      </c>
      <c r="T37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7" s="5">
        <f>MAX(Table19[[#This Row],[Staff Hourly Wage as of December 31st, 2024
 (inclusive of all grants/enhancements, do NOT include top-up)]],Table19[[#This Row],[Base Wage + PE + Historical + GOF + HA + WEG + Wage increase + Wage floor ]])</f>
        <v>0</v>
      </c>
      <c r="V377" s="4">
        <f>Table19[[#This Row],[Final 2025 Hourly Wage
(Higher of column H '[2024 wage'] and column S '[2025 wage'])]]*Table19[[#This Row],[Estimated program hours worked from Jan 1st to Dec 31st 2025]]</f>
        <v>0</v>
      </c>
      <c r="X377" s="35" t="str">
        <f>Table19[[#This Row],[Wage Enhancement (WEG) Eligibility Rate per hour]]</f>
        <v/>
      </c>
      <c r="Y377" s="42">
        <f>Table19[[#This Row],[Hourly Pay Equity (PE) (if applicable)]]+Table19[[#This Row],[GOF (SWB) + Hourly Historical Funding (if applicable)]]</f>
        <v>0</v>
      </c>
      <c r="Z377" s="36">
        <f>IFERROR(Table19[[#This Row],[2025 Wage Increase Rate]]+Table19[[#This Row],[2025 Wage Floor Rate]]+Table19[[#This Row],[Wage Stability]],0)</f>
        <v>0</v>
      </c>
    </row>
    <row r="378" spans="1:26" outlineLevel="1" x14ac:dyDescent="0.55000000000000004">
      <c r="A378" s="11"/>
      <c r="B378" s="12"/>
      <c r="C378" s="12"/>
      <c r="D378" s="11"/>
      <c r="E378" s="32" t="str">
        <f>IF(ISERROR(VLOOKUP(D378,'Data Input (ROP Use Only)'!$D$1:$E$4,2,FALSE)),"",(VLOOKUP(D378,'Data Input (ROP Use Only)'!$D$1:$E$4,2,FALSE)))</f>
        <v/>
      </c>
      <c r="F378" s="32" t="str">
        <f>IF(ISERROR(VLOOKUP(D378,'Data Input (ROP Use Only)'!$D$1:$F$4,3,FALSE)),"",(VLOOKUP(D378,'Data Input (ROP Use Only)'!$D$1:$F$4,3,FALSE)))</f>
        <v/>
      </c>
      <c r="G378" s="9"/>
      <c r="H378" s="9"/>
      <c r="I378" s="10"/>
      <c r="J378" s="10"/>
      <c r="K378" s="10"/>
      <c r="L378" s="13">
        <f>SUM(Table19[[#This Row],[Base Wage per hour as of December 31st, 2024
 (before applying any grants/enhancements)]:[GOF (SWB) + Hourly Historical Funding (if applicable)]])</f>
        <v>0</v>
      </c>
      <c r="M378" s="7" t="str">
        <f>IF(ISERROR(VLOOKUP(D378,'Data Input (ROP Use Only)'!$D$1:$G$4,4,FALSE)),"",(VLOOKUP(D378,'Data Input (ROP Use Only)'!$D$1:$G$4,4,FALSE)))</f>
        <v/>
      </c>
      <c r="N378" s="5" t="str" cm="1">
        <f t="array" ref="N378">IFERROR((_xlfn.IFS(M378-L378&lt;=0,0,M378-L378&lt;=0,0,M378-L378&gt;=2,2,M378-L378&lt;3,M378-L378)),"")</f>
        <v/>
      </c>
      <c r="O378" s="5">
        <f>SUM(Table19[[#This Row],[Base Wage per hour as of December 31st, 2024
 (before applying any grants/enhancements)]:[GOF (SWB) + Hourly Historical Funding (if applicable)]],Table19[[#This Row],[Wage Enhancement (WEG) Eligibility Rate per hour]])</f>
        <v>0</v>
      </c>
      <c r="P378" s="5" t="str" cm="1">
        <f t="array" ref="P378">IFERROR((_xlfn.IFS(C378="NON-RECE",0,C378="Director-Approved",0,F378-O378&lt;=0,0,F378-O378&lt;=0,0,F378-O378&gt;=3,3,F378-O378&lt;3,F378-O378)),"")</f>
        <v/>
      </c>
      <c r="Q378" s="4" cm="1">
        <f t="array" ref="Q378">_xlfn.IFS(O378=0,0,O378&gt;=0,O378+P378)</f>
        <v>0</v>
      </c>
      <c r="R378" s="5" t="str">
        <f t="shared" si="5"/>
        <v/>
      </c>
      <c r="S378" s="4" cm="1">
        <f t="array" ref="S378">_xlfn.IFS(Q378=0,0,Q378&gt;=0,Q378+R378)</f>
        <v>0</v>
      </c>
      <c r="T37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8" s="5">
        <f>MAX(Table19[[#This Row],[Staff Hourly Wage as of December 31st, 2024
 (inclusive of all grants/enhancements, do NOT include top-up)]],Table19[[#This Row],[Base Wage + PE + Historical + GOF + HA + WEG + Wage increase + Wage floor ]])</f>
        <v>0</v>
      </c>
      <c r="V378" s="4">
        <f>Table19[[#This Row],[Final 2025 Hourly Wage
(Higher of column H '[2024 wage'] and column S '[2025 wage'])]]*Table19[[#This Row],[Estimated program hours worked from Jan 1st to Dec 31st 2025]]</f>
        <v>0</v>
      </c>
      <c r="X378" s="35" t="str">
        <f>Table19[[#This Row],[Wage Enhancement (WEG) Eligibility Rate per hour]]</f>
        <v/>
      </c>
      <c r="Y378" s="42">
        <f>Table19[[#This Row],[Hourly Pay Equity (PE) (if applicable)]]+Table19[[#This Row],[GOF (SWB) + Hourly Historical Funding (if applicable)]]</f>
        <v>0</v>
      </c>
      <c r="Z378" s="36">
        <f>IFERROR(Table19[[#This Row],[2025 Wage Increase Rate]]+Table19[[#This Row],[2025 Wage Floor Rate]]+Table19[[#This Row],[Wage Stability]],0)</f>
        <v>0</v>
      </c>
    </row>
    <row r="379" spans="1:26" outlineLevel="1" x14ac:dyDescent="0.55000000000000004">
      <c r="A379" s="11"/>
      <c r="B379" s="12"/>
      <c r="C379" s="12"/>
      <c r="D379" s="11"/>
      <c r="E379" s="32" t="str">
        <f>IF(ISERROR(VLOOKUP(D379,'Data Input (ROP Use Only)'!$D$1:$E$4,2,FALSE)),"",(VLOOKUP(D379,'Data Input (ROP Use Only)'!$D$1:$E$4,2,FALSE)))</f>
        <v/>
      </c>
      <c r="F379" s="32" t="str">
        <f>IF(ISERROR(VLOOKUP(D379,'Data Input (ROP Use Only)'!$D$1:$F$4,3,FALSE)),"",(VLOOKUP(D379,'Data Input (ROP Use Only)'!$D$1:$F$4,3,FALSE)))</f>
        <v/>
      </c>
      <c r="G379" s="9"/>
      <c r="H379" s="9"/>
      <c r="I379" s="10"/>
      <c r="J379" s="10"/>
      <c r="K379" s="10"/>
      <c r="L379" s="13">
        <f>SUM(Table19[[#This Row],[Base Wage per hour as of December 31st, 2024
 (before applying any grants/enhancements)]:[GOF (SWB) + Hourly Historical Funding (if applicable)]])</f>
        <v>0</v>
      </c>
      <c r="M379" s="7" t="str">
        <f>IF(ISERROR(VLOOKUP(D379,'Data Input (ROP Use Only)'!$D$1:$G$4,4,FALSE)),"",(VLOOKUP(D379,'Data Input (ROP Use Only)'!$D$1:$G$4,4,FALSE)))</f>
        <v/>
      </c>
      <c r="N379" s="5" t="str" cm="1">
        <f t="array" ref="N379">IFERROR((_xlfn.IFS(M379-L379&lt;=0,0,M379-L379&lt;=0,0,M379-L379&gt;=2,2,M379-L379&lt;3,M379-L379)),"")</f>
        <v/>
      </c>
      <c r="O379" s="5">
        <f>SUM(Table19[[#This Row],[Base Wage per hour as of December 31st, 2024
 (before applying any grants/enhancements)]:[GOF (SWB) + Hourly Historical Funding (if applicable)]],Table19[[#This Row],[Wage Enhancement (WEG) Eligibility Rate per hour]])</f>
        <v>0</v>
      </c>
      <c r="P379" s="5" t="str" cm="1">
        <f t="array" ref="P379">IFERROR((_xlfn.IFS(C379="NON-RECE",0,C379="Director-Approved",0,F379-O379&lt;=0,0,F379-O379&lt;=0,0,F379-O379&gt;=3,3,F379-O379&lt;3,F379-O379)),"")</f>
        <v/>
      </c>
      <c r="Q379" s="4" cm="1">
        <f t="array" ref="Q379">_xlfn.IFS(O379=0,0,O379&gt;=0,O379+P379)</f>
        <v>0</v>
      </c>
      <c r="R379" s="5" t="str">
        <f t="shared" si="5"/>
        <v/>
      </c>
      <c r="S379" s="4" cm="1">
        <f t="array" ref="S379">_xlfn.IFS(Q379=0,0,Q379&gt;=0,Q379+R379)</f>
        <v>0</v>
      </c>
      <c r="T37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79" s="5">
        <f>MAX(Table19[[#This Row],[Staff Hourly Wage as of December 31st, 2024
 (inclusive of all grants/enhancements, do NOT include top-up)]],Table19[[#This Row],[Base Wage + PE + Historical + GOF + HA + WEG + Wage increase + Wage floor ]])</f>
        <v>0</v>
      </c>
      <c r="V379" s="4">
        <f>Table19[[#This Row],[Final 2025 Hourly Wage
(Higher of column H '[2024 wage'] and column S '[2025 wage'])]]*Table19[[#This Row],[Estimated program hours worked from Jan 1st to Dec 31st 2025]]</f>
        <v>0</v>
      </c>
      <c r="X379" s="35" t="str">
        <f>Table19[[#This Row],[Wage Enhancement (WEG) Eligibility Rate per hour]]</f>
        <v/>
      </c>
      <c r="Y379" s="42">
        <f>Table19[[#This Row],[Hourly Pay Equity (PE) (if applicable)]]+Table19[[#This Row],[GOF (SWB) + Hourly Historical Funding (if applicable)]]</f>
        <v>0</v>
      </c>
      <c r="Z379" s="36">
        <f>IFERROR(Table19[[#This Row],[2025 Wage Increase Rate]]+Table19[[#This Row],[2025 Wage Floor Rate]]+Table19[[#This Row],[Wage Stability]],0)</f>
        <v>0</v>
      </c>
    </row>
    <row r="380" spans="1:26" outlineLevel="1" x14ac:dyDescent="0.55000000000000004">
      <c r="A380" s="11"/>
      <c r="B380" s="12"/>
      <c r="C380" s="12"/>
      <c r="D380" s="11"/>
      <c r="E380" s="32" t="str">
        <f>IF(ISERROR(VLOOKUP(D380,'Data Input (ROP Use Only)'!$D$1:$E$4,2,FALSE)),"",(VLOOKUP(D380,'Data Input (ROP Use Only)'!$D$1:$E$4,2,FALSE)))</f>
        <v/>
      </c>
      <c r="F380" s="32" t="str">
        <f>IF(ISERROR(VLOOKUP(D380,'Data Input (ROP Use Only)'!$D$1:$F$4,3,FALSE)),"",(VLOOKUP(D380,'Data Input (ROP Use Only)'!$D$1:$F$4,3,FALSE)))</f>
        <v/>
      </c>
      <c r="G380" s="9"/>
      <c r="H380" s="9"/>
      <c r="I380" s="10"/>
      <c r="J380" s="10"/>
      <c r="K380" s="10"/>
      <c r="L380" s="13">
        <f>SUM(Table19[[#This Row],[Base Wage per hour as of December 31st, 2024
 (before applying any grants/enhancements)]:[GOF (SWB) + Hourly Historical Funding (if applicable)]])</f>
        <v>0</v>
      </c>
      <c r="M380" s="7" t="str">
        <f>IF(ISERROR(VLOOKUP(D380,'Data Input (ROP Use Only)'!$D$1:$G$4,4,FALSE)),"",(VLOOKUP(D380,'Data Input (ROP Use Only)'!$D$1:$G$4,4,FALSE)))</f>
        <v/>
      </c>
      <c r="N380" s="5" t="str" cm="1">
        <f t="array" ref="N380">IFERROR((_xlfn.IFS(M380-L380&lt;=0,0,M380-L380&lt;=0,0,M380-L380&gt;=2,2,M380-L380&lt;3,M380-L380)),"")</f>
        <v/>
      </c>
      <c r="O380" s="5">
        <f>SUM(Table19[[#This Row],[Base Wage per hour as of December 31st, 2024
 (before applying any grants/enhancements)]:[GOF (SWB) + Hourly Historical Funding (if applicable)]],Table19[[#This Row],[Wage Enhancement (WEG) Eligibility Rate per hour]])</f>
        <v>0</v>
      </c>
      <c r="P380" s="5" t="str" cm="1">
        <f t="array" ref="P380">IFERROR((_xlfn.IFS(C380="NON-RECE",0,C380="Director-Approved",0,F380-O380&lt;=0,0,F380-O380&lt;=0,0,F380-O380&gt;=3,3,F380-O380&lt;3,F380-O380)),"")</f>
        <v/>
      </c>
      <c r="Q380" s="4" cm="1">
        <f t="array" ref="Q380">_xlfn.IFS(O380=0,0,O380&gt;=0,O380+P380)</f>
        <v>0</v>
      </c>
      <c r="R380" s="5" t="str">
        <f t="shared" si="5"/>
        <v/>
      </c>
      <c r="S380" s="4" cm="1">
        <f t="array" ref="S380">_xlfn.IFS(Q380=0,0,Q380&gt;=0,Q380+R380)</f>
        <v>0</v>
      </c>
      <c r="T38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0" s="5">
        <f>MAX(Table19[[#This Row],[Staff Hourly Wage as of December 31st, 2024
 (inclusive of all grants/enhancements, do NOT include top-up)]],Table19[[#This Row],[Base Wage + PE + Historical + GOF + HA + WEG + Wage increase + Wage floor ]])</f>
        <v>0</v>
      </c>
      <c r="V380" s="4">
        <f>Table19[[#This Row],[Final 2025 Hourly Wage
(Higher of column H '[2024 wage'] and column S '[2025 wage'])]]*Table19[[#This Row],[Estimated program hours worked from Jan 1st to Dec 31st 2025]]</f>
        <v>0</v>
      </c>
      <c r="X380" s="35" t="str">
        <f>Table19[[#This Row],[Wage Enhancement (WEG) Eligibility Rate per hour]]</f>
        <v/>
      </c>
      <c r="Y380" s="42">
        <f>Table19[[#This Row],[Hourly Pay Equity (PE) (if applicable)]]+Table19[[#This Row],[GOF (SWB) + Hourly Historical Funding (if applicable)]]</f>
        <v>0</v>
      </c>
      <c r="Z380" s="36">
        <f>IFERROR(Table19[[#This Row],[2025 Wage Increase Rate]]+Table19[[#This Row],[2025 Wage Floor Rate]]+Table19[[#This Row],[Wage Stability]],0)</f>
        <v>0</v>
      </c>
    </row>
    <row r="381" spans="1:26" outlineLevel="1" x14ac:dyDescent="0.55000000000000004">
      <c r="A381" s="11"/>
      <c r="B381" s="12"/>
      <c r="C381" s="12"/>
      <c r="D381" s="11"/>
      <c r="E381" s="32" t="str">
        <f>IF(ISERROR(VLOOKUP(D381,'Data Input (ROP Use Only)'!$D$1:$E$4,2,FALSE)),"",(VLOOKUP(D381,'Data Input (ROP Use Only)'!$D$1:$E$4,2,FALSE)))</f>
        <v/>
      </c>
      <c r="F381" s="32" t="str">
        <f>IF(ISERROR(VLOOKUP(D381,'Data Input (ROP Use Only)'!$D$1:$F$4,3,FALSE)),"",(VLOOKUP(D381,'Data Input (ROP Use Only)'!$D$1:$F$4,3,FALSE)))</f>
        <v/>
      </c>
      <c r="G381" s="9"/>
      <c r="H381" s="9"/>
      <c r="I381" s="10"/>
      <c r="J381" s="10"/>
      <c r="K381" s="10"/>
      <c r="L381" s="13">
        <f>SUM(Table19[[#This Row],[Base Wage per hour as of December 31st, 2024
 (before applying any grants/enhancements)]:[GOF (SWB) + Hourly Historical Funding (if applicable)]])</f>
        <v>0</v>
      </c>
      <c r="M381" s="7" t="str">
        <f>IF(ISERROR(VLOOKUP(D381,'Data Input (ROP Use Only)'!$D$1:$G$4,4,FALSE)),"",(VLOOKUP(D381,'Data Input (ROP Use Only)'!$D$1:$G$4,4,FALSE)))</f>
        <v/>
      </c>
      <c r="N381" s="5" t="str" cm="1">
        <f t="array" ref="N381">IFERROR((_xlfn.IFS(M381-L381&lt;=0,0,M381-L381&lt;=0,0,M381-L381&gt;=2,2,M381-L381&lt;3,M381-L381)),"")</f>
        <v/>
      </c>
      <c r="O381" s="5">
        <f>SUM(Table19[[#This Row],[Base Wage per hour as of December 31st, 2024
 (before applying any grants/enhancements)]:[GOF (SWB) + Hourly Historical Funding (if applicable)]],Table19[[#This Row],[Wage Enhancement (WEG) Eligibility Rate per hour]])</f>
        <v>0</v>
      </c>
      <c r="P381" s="5" t="str" cm="1">
        <f t="array" ref="P381">IFERROR((_xlfn.IFS(C381="NON-RECE",0,C381="Director-Approved",0,F381-O381&lt;=0,0,F381-O381&lt;=0,0,F381-O381&gt;=3,3,F381-O381&lt;3,F381-O381)),"")</f>
        <v/>
      </c>
      <c r="Q381" s="4" cm="1">
        <f t="array" ref="Q381">_xlfn.IFS(O381=0,0,O381&gt;=0,O381+P381)</f>
        <v>0</v>
      </c>
      <c r="R381" s="5" t="str">
        <f t="shared" si="5"/>
        <v/>
      </c>
      <c r="S381" s="4" cm="1">
        <f t="array" ref="S381">_xlfn.IFS(Q381=0,0,Q381&gt;=0,Q381+R381)</f>
        <v>0</v>
      </c>
      <c r="T38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1" s="5">
        <f>MAX(Table19[[#This Row],[Staff Hourly Wage as of December 31st, 2024
 (inclusive of all grants/enhancements, do NOT include top-up)]],Table19[[#This Row],[Base Wage + PE + Historical + GOF + HA + WEG + Wage increase + Wage floor ]])</f>
        <v>0</v>
      </c>
      <c r="V381" s="4">
        <f>Table19[[#This Row],[Final 2025 Hourly Wage
(Higher of column H '[2024 wage'] and column S '[2025 wage'])]]*Table19[[#This Row],[Estimated program hours worked from Jan 1st to Dec 31st 2025]]</f>
        <v>0</v>
      </c>
      <c r="X381" s="35" t="str">
        <f>Table19[[#This Row],[Wage Enhancement (WEG) Eligibility Rate per hour]]</f>
        <v/>
      </c>
      <c r="Y381" s="42">
        <f>Table19[[#This Row],[Hourly Pay Equity (PE) (if applicable)]]+Table19[[#This Row],[GOF (SWB) + Hourly Historical Funding (if applicable)]]</f>
        <v>0</v>
      </c>
      <c r="Z381" s="36">
        <f>IFERROR(Table19[[#This Row],[2025 Wage Increase Rate]]+Table19[[#This Row],[2025 Wage Floor Rate]]+Table19[[#This Row],[Wage Stability]],0)</f>
        <v>0</v>
      </c>
    </row>
    <row r="382" spans="1:26" outlineLevel="1" x14ac:dyDescent="0.55000000000000004">
      <c r="A382" s="11"/>
      <c r="B382" s="12"/>
      <c r="C382" s="12"/>
      <c r="D382" s="11"/>
      <c r="E382" s="32" t="str">
        <f>IF(ISERROR(VLOOKUP(D382,'Data Input (ROP Use Only)'!$D$1:$E$4,2,FALSE)),"",(VLOOKUP(D382,'Data Input (ROP Use Only)'!$D$1:$E$4,2,FALSE)))</f>
        <v/>
      </c>
      <c r="F382" s="32" t="str">
        <f>IF(ISERROR(VLOOKUP(D382,'Data Input (ROP Use Only)'!$D$1:$F$4,3,FALSE)),"",(VLOOKUP(D382,'Data Input (ROP Use Only)'!$D$1:$F$4,3,FALSE)))</f>
        <v/>
      </c>
      <c r="G382" s="9"/>
      <c r="H382" s="9"/>
      <c r="I382" s="10"/>
      <c r="J382" s="10"/>
      <c r="K382" s="10"/>
      <c r="L382" s="13">
        <f>SUM(Table19[[#This Row],[Base Wage per hour as of December 31st, 2024
 (before applying any grants/enhancements)]:[GOF (SWB) + Hourly Historical Funding (if applicable)]])</f>
        <v>0</v>
      </c>
      <c r="M382" s="7" t="str">
        <f>IF(ISERROR(VLOOKUP(D382,'Data Input (ROP Use Only)'!$D$1:$G$4,4,FALSE)),"",(VLOOKUP(D382,'Data Input (ROP Use Only)'!$D$1:$G$4,4,FALSE)))</f>
        <v/>
      </c>
      <c r="N382" s="5" t="str" cm="1">
        <f t="array" ref="N382">IFERROR((_xlfn.IFS(M382-L382&lt;=0,0,M382-L382&lt;=0,0,M382-L382&gt;=2,2,M382-L382&lt;3,M382-L382)),"")</f>
        <v/>
      </c>
      <c r="O382" s="5">
        <f>SUM(Table19[[#This Row],[Base Wage per hour as of December 31st, 2024
 (before applying any grants/enhancements)]:[GOF (SWB) + Hourly Historical Funding (if applicable)]],Table19[[#This Row],[Wage Enhancement (WEG) Eligibility Rate per hour]])</f>
        <v>0</v>
      </c>
      <c r="P382" s="5" t="str" cm="1">
        <f t="array" ref="P382">IFERROR((_xlfn.IFS(C382="NON-RECE",0,C382="Director-Approved",0,F382-O382&lt;=0,0,F382-O382&lt;=0,0,F382-O382&gt;=3,3,F382-O382&lt;3,F382-O382)),"")</f>
        <v/>
      </c>
      <c r="Q382" s="4" cm="1">
        <f t="array" ref="Q382">_xlfn.IFS(O382=0,0,O382&gt;=0,O382+P382)</f>
        <v>0</v>
      </c>
      <c r="R382" s="5" t="str">
        <f t="shared" si="5"/>
        <v/>
      </c>
      <c r="S382" s="4" cm="1">
        <f t="array" ref="S382">_xlfn.IFS(Q382=0,0,Q382&gt;=0,Q382+R382)</f>
        <v>0</v>
      </c>
      <c r="T38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2" s="5">
        <f>MAX(Table19[[#This Row],[Staff Hourly Wage as of December 31st, 2024
 (inclusive of all grants/enhancements, do NOT include top-up)]],Table19[[#This Row],[Base Wage + PE + Historical + GOF + HA + WEG + Wage increase + Wage floor ]])</f>
        <v>0</v>
      </c>
      <c r="V382" s="4">
        <f>Table19[[#This Row],[Final 2025 Hourly Wage
(Higher of column H '[2024 wage'] and column S '[2025 wage'])]]*Table19[[#This Row],[Estimated program hours worked from Jan 1st to Dec 31st 2025]]</f>
        <v>0</v>
      </c>
      <c r="X382" s="35" t="str">
        <f>Table19[[#This Row],[Wage Enhancement (WEG) Eligibility Rate per hour]]</f>
        <v/>
      </c>
      <c r="Y382" s="42">
        <f>Table19[[#This Row],[Hourly Pay Equity (PE) (if applicable)]]+Table19[[#This Row],[GOF (SWB) + Hourly Historical Funding (if applicable)]]</f>
        <v>0</v>
      </c>
      <c r="Z382" s="36">
        <f>IFERROR(Table19[[#This Row],[2025 Wage Increase Rate]]+Table19[[#This Row],[2025 Wage Floor Rate]]+Table19[[#This Row],[Wage Stability]],0)</f>
        <v>0</v>
      </c>
    </row>
    <row r="383" spans="1:26" outlineLevel="1" x14ac:dyDescent="0.55000000000000004">
      <c r="A383" s="11"/>
      <c r="B383" s="12"/>
      <c r="C383" s="12"/>
      <c r="D383" s="11"/>
      <c r="E383" s="32" t="str">
        <f>IF(ISERROR(VLOOKUP(D383,'Data Input (ROP Use Only)'!$D$1:$E$4,2,FALSE)),"",(VLOOKUP(D383,'Data Input (ROP Use Only)'!$D$1:$E$4,2,FALSE)))</f>
        <v/>
      </c>
      <c r="F383" s="32" t="str">
        <f>IF(ISERROR(VLOOKUP(D383,'Data Input (ROP Use Only)'!$D$1:$F$4,3,FALSE)),"",(VLOOKUP(D383,'Data Input (ROP Use Only)'!$D$1:$F$4,3,FALSE)))</f>
        <v/>
      </c>
      <c r="G383" s="9"/>
      <c r="H383" s="9"/>
      <c r="I383" s="10"/>
      <c r="J383" s="10"/>
      <c r="K383" s="10"/>
      <c r="L383" s="13">
        <f>SUM(Table19[[#This Row],[Base Wage per hour as of December 31st, 2024
 (before applying any grants/enhancements)]:[GOF (SWB) + Hourly Historical Funding (if applicable)]])</f>
        <v>0</v>
      </c>
      <c r="M383" s="7" t="str">
        <f>IF(ISERROR(VLOOKUP(D383,'Data Input (ROP Use Only)'!$D$1:$G$4,4,FALSE)),"",(VLOOKUP(D383,'Data Input (ROP Use Only)'!$D$1:$G$4,4,FALSE)))</f>
        <v/>
      </c>
      <c r="N383" s="5" t="str" cm="1">
        <f t="array" ref="N383">IFERROR((_xlfn.IFS(M383-L383&lt;=0,0,M383-L383&lt;=0,0,M383-L383&gt;=2,2,M383-L383&lt;3,M383-L383)),"")</f>
        <v/>
      </c>
      <c r="O383" s="5">
        <f>SUM(Table19[[#This Row],[Base Wage per hour as of December 31st, 2024
 (before applying any grants/enhancements)]:[GOF (SWB) + Hourly Historical Funding (if applicable)]],Table19[[#This Row],[Wage Enhancement (WEG) Eligibility Rate per hour]])</f>
        <v>0</v>
      </c>
      <c r="P383" s="5" t="str" cm="1">
        <f t="array" ref="P383">IFERROR((_xlfn.IFS(C383="NON-RECE",0,C383="Director-Approved",0,F383-O383&lt;=0,0,F383-O383&lt;=0,0,F383-O383&gt;=3,3,F383-O383&lt;3,F383-O383)),"")</f>
        <v/>
      </c>
      <c r="Q383" s="4" cm="1">
        <f t="array" ref="Q383">_xlfn.IFS(O383=0,0,O383&gt;=0,O383+P383)</f>
        <v>0</v>
      </c>
      <c r="R383" s="5" t="str">
        <f t="shared" si="5"/>
        <v/>
      </c>
      <c r="S383" s="4" cm="1">
        <f t="array" ref="S383">_xlfn.IFS(Q383=0,0,Q383&gt;=0,Q383+R383)</f>
        <v>0</v>
      </c>
      <c r="T38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3" s="5">
        <f>MAX(Table19[[#This Row],[Staff Hourly Wage as of December 31st, 2024
 (inclusive of all grants/enhancements, do NOT include top-up)]],Table19[[#This Row],[Base Wage + PE + Historical + GOF + HA + WEG + Wage increase + Wage floor ]])</f>
        <v>0</v>
      </c>
      <c r="V383" s="4">
        <f>Table19[[#This Row],[Final 2025 Hourly Wage
(Higher of column H '[2024 wage'] and column S '[2025 wage'])]]*Table19[[#This Row],[Estimated program hours worked from Jan 1st to Dec 31st 2025]]</f>
        <v>0</v>
      </c>
      <c r="X383" s="35" t="str">
        <f>Table19[[#This Row],[Wage Enhancement (WEG) Eligibility Rate per hour]]</f>
        <v/>
      </c>
      <c r="Y383" s="42">
        <f>Table19[[#This Row],[Hourly Pay Equity (PE) (if applicable)]]+Table19[[#This Row],[GOF (SWB) + Hourly Historical Funding (if applicable)]]</f>
        <v>0</v>
      </c>
      <c r="Z383" s="36">
        <f>IFERROR(Table19[[#This Row],[2025 Wage Increase Rate]]+Table19[[#This Row],[2025 Wage Floor Rate]]+Table19[[#This Row],[Wage Stability]],0)</f>
        <v>0</v>
      </c>
    </row>
    <row r="384" spans="1:26" outlineLevel="1" x14ac:dyDescent="0.55000000000000004">
      <c r="A384" s="11"/>
      <c r="B384" s="12"/>
      <c r="C384" s="12"/>
      <c r="D384" s="11"/>
      <c r="E384" s="32" t="str">
        <f>IF(ISERROR(VLOOKUP(D384,'Data Input (ROP Use Only)'!$D$1:$E$4,2,FALSE)),"",(VLOOKUP(D384,'Data Input (ROP Use Only)'!$D$1:$E$4,2,FALSE)))</f>
        <v/>
      </c>
      <c r="F384" s="32" t="str">
        <f>IF(ISERROR(VLOOKUP(D384,'Data Input (ROP Use Only)'!$D$1:$F$4,3,FALSE)),"",(VLOOKUP(D384,'Data Input (ROP Use Only)'!$D$1:$F$4,3,FALSE)))</f>
        <v/>
      </c>
      <c r="G384" s="9"/>
      <c r="H384" s="9"/>
      <c r="I384" s="10"/>
      <c r="J384" s="10"/>
      <c r="K384" s="10"/>
      <c r="L384" s="13">
        <f>SUM(Table19[[#This Row],[Base Wage per hour as of December 31st, 2024
 (before applying any grants/enhancements)]:[GOF (SWB) + Hourly Historical Funding (if applicable)]])</f>
        <v>0</v>
      </c>
      <c r="M384" s="7" t="str">
        <f>IF(ISERROR(VLOOKUP(D384,'Data Input (ROP Use Only)'!$D$1:$G$4,4,FALSE)),"",(VLOOKUP(D384,'Data Input (ROP Use Only)'!$D$1:$G$4,4,FALSE)))</f>
        <v/>
      </c>
      <c r="N384" s="5" t="str" cm="1">
        <f t="array" ref="N384">IFERROR((_xlfn.IFS(M384-L384&lt;=0,0,M384-L384&lt;=0,0,M384-L384&gt;=2,2,M384-L384&lt;3,M384-L384)),"")</f>
        <v/>
      </c>
      <c r="O384" s="5">
        <f>SUM(Table19[[#This Row],[Base Wage per hour as of December 31st, 2024
 (before applying any grants/enhancements)]:[GOF (SWB) + Hourly Historical Funding (if applicable)]],Table19[[#This Row],[Wage Enhancement (WEG) Eligibility Rate per hour]])</f>
        <v>0</v>
      </c>
      <c r="P384" s="5" t="str" cm="1">
        <f t="array" ref="P384">IFERROR((_xlfn.IFS(C384="NON-RECE",0,C384="Director-Approved",0,F384-O384&lt;=0,0,F384-O384&lt;=0,0,F384-O384&gt;=3,3,F384-O384&lt;3,F384-O384)),"")</f>
        <v/>
      </c>
      <c r="Q384" s="4" cm="1">
        <f t="array" ref="Q384">_xlfn.IFS(O384=0,0,O384&gt;=0,O384+P384)</f>
        <v>0</v>
      </c>
      <c r="R384" s="5" t="str">
        <f t="shared" si="5"/>
        <v/>
      </c>
      <c r="S384" s="4" cm="1">
        <f t="array" ref="S384">_xlfn.IFS(Q384=0,0,Q384&gt;=0,Q384+R384)</f>
        <v>0</v>
      </c>
      <c r="T38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4" s="5">
        <f>MAX(Table19[[#This Row],[Staff Hourly Wage as of December 31st, 2024
 (inclusive of all grants/enhancements, do NOT include top-up)]],Table19[[#This Row],[Base Wage + PE + Historical + GOF + HA + WEG + Wage increase + Wage floor ]])</f>
        <v>0</v>
      </c>
      <c r="V384" s="4">
        <f>Table19[[#This Row],[Final 2025 Hourly Wage
(Higher of column H '[2024 wage'] and column S '[2025 wage'])]]*Table19[[#This Row],[Estimated program hours worked from Jan 1st to Dec 31st 2025]]</f>
        <v>0</v>
      </c>
      <c r="X384" s="35" t="str">
        <f>Table19[[#This Row],[Wage Enhancement (WEG) Eligibility Rate per hour]]</f>
        <v/>
      </c>
      <c r="Y384" s="42">
        <f>Table19[[#This Row],[Hourly Pay Equity (PE) (if applicable)]]+Table19[[#This Row],[GOF (SWB) + Hourly Historical Funding (if applicable)]]</f>
        <v>0</v>
      </c>
      <c r="Z384" s="36">
        <f>IFERROR(Table19[[#This Row],[2025 Wage Increase Rate]]+Table19[[#This Row],[2025 Wage Floor Rate]]+Table19[[#This Row],[Wage Stability]],0)</f>
        <v>0</v>
      </c>
    </row>
    <row r="385" spans="1:26" outlineLevel="1" x14ac:dyDescent="0.55000000000000004">
      <c r="A385" s="11"/>
      <c r="B385" s="12"/>
      <c r="C385" s="12"/>
      <c r="D385" s="11"/>
      <c r="E385" s="32" t="str">
        <f>IF(ISERROR(VLOOKUP(D385,'Data Input (ROP Use Only)'!$D$1:$E$4,2,FALSE)),"",(VLOOKUP(D385,'Data Input (ROP Use Only)'!$D$1:$E$4,2,FALSE)))</f>
        <v/>
      </c>
      <c r="F385" s="32" t="str">
        <f>IF(ISERROR(VLOOKUP(D385,'Data Input (ROP Use Only)'!$D$1:$F$4,3,FALSE)),"",(VLOOKUP(D385,'Data Input (ROP Use Only)'!$D$1:$F$4,3,FALSE)))</f>
        <v/>
      </c>
      <c r="G385" s="9"/>
      <c r="H385" s="9"/>
      <c r="I385" s="10"/>
      <c r="J385" s="10"/>
      <c r="K385" s="10"/>
      <c r="L385" s="13">
        <f>SUM(Table19[[#This Row],[Base Wage per hour as of December 31st, 2024
 (before applying any grants/enhancements)]:[GOF (SWB) + Hourly Historical Funding (if applicable)]])</f>
        <v>0</v>
      </c>
      <c r="M385" s="7" t="str">
        <f>IF(ISERROR(VLOOKUP(D385,'Data Input (ROP Use Only)'!$D$1:$G$4,4,FALSE)),"",(VLOOKUP(D385,'Data Input (ROP Use Only)'!$D$1:$G$4,4,FALSE)))</f>
        <v/>
      </c>
      <c r="N385" s="5" t="str" cm="1">
        <f t="array" ref="N385">IFERROR((_xlfn.IFS(M385-L385&lt;=0,0,M385-L385&lt;=0,0,M385-L385&gt;=2,2,M385-L385&lt;3,M385-L385)),"")</f>
        <v/>
      </c>
      <c r="O385" s="5">
        <f>SUM(Table19[[#This Row],[Base Wage per hour as of December 31st, 2024
 (before applying any grants/enhancements)]:[GOF (SWB) + Hourly Historical Funding (if applicable)]],Table19[[#This Row],[Wage Enhancement (WEG) Eligibility Rate per hour]])</f>
        <v>0</v>
      </c>
      <c r="P385" s="5" t="str" cm="1">
        <f t="array" ref="P385">IFERROR((_xlfn.IFS(C385="NON-RECE",0,C385="Director-Approved",0,F385-O385&lt;=0,0,F385-O385&lt;=0,0,F385-O385&gt;=3,3,F385-O385&lt;3,F385-O385)),"")</f>
        <v/>
      </c>
      <c r="Q385" s="4" cm="1">
        <f t="array" ref="Q385">_xlfn.IFS(O385=0,0,O385&gt;=0,O385+P385)</f>
        <v>0</v>
      </c>
      <c r="R385" s="5" t="str">
        <f t="shared" si="5"/>
        <v/>
      </c>
      <c r="S385" s="4" cm="1">
        <f t="array" ref="S385">_xlfn.IFS(Q385=0,0,Q385&gt;=0,Q385+R385)</f>
        <v>0</v>
      </c>
      <c r="T38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5" s="5">
        <f>MAX(Table19[[#This Row],[Staff Hourly Wage as of December 31st, 2024
 (inclusive of all grants/enhancements, do NOT include top-up)]],Table19[[#This Row],[Base Wage + PE + Historical + GOF + HA + WEG + Wage increase + Wage floor ]])</f>
        <v>0</v>
      </c>
      <c r="V385" s="4">
        <f>Table19[[#This Row],[Final 2025 Hourly Wage
(Higher of column H '[2024 wage'] and column S '[2025 wage'])]]*Table19[[#This Row],[Estimated program hours worked from Jan 1st to Dec 31st 2025]]</f>
        <v>0</v>
      </c>
      <c r="X385" s="35" t="str">
        <f>Table19[[#This Row],[Wage Enhancement (WEG) Eligibility Rate per hour]]</f>
        <v/>
      </c>
      <c r="Y385" s="42">
        <f>Table19[[#This Row],[Hourly Pay Equity (PE) (if applicable)]]+Table19[[#This Row],[GOF (SWB) + Hourly Historical Funding (if applicable)]]</f>
        <v>0</v>
      </c>
      <c r="Z385" s="36">
        <f>IFERROR(Table19[[#This Row],[2025 Wage Increase Rate]]+Table19[[#This Row],[2025 Wage Floor Rate]]+Table19[[#This Row],[Wage Stability]],0)</f>
        <v>0</v>
      </c>
    </row>
    <row r="386" spans="1:26" outlineLevel="1" x14ac:dyDescent="0.55000000000000004">
      <c r="A386" s="11"/>
      <c r="B386" s="12"/>
      <c r="C386" s="12"/>
      <c r="D386" s="11"/>
      <c r="E386" s="32" t="str">
        <f>IF(ISERROR(VLOOKUP(D386,'Data Input (ROP Use Only)'!$D$1:$E$4,2,FALSE)),"",(VLOOKUP(D386,'Data Input (ROP Use Only)'!$D$1:$E$4,2,FALSE)))</f>
        <v/>
      </c>
      <c r="F386" s="32" t="str">
        <f>IF(ISERROR(VLOOKUP(D386,'Data Input (ROP Use Only)'!$D$1:$F$4,3,FALSE)),"",(VLOOKUP(D386,'Data Input (ROP Use Only)'!$D$1:$F$4,3,FALSE)))</f>
        <v/>
      </c>
      <c r="G386" s="9"/>
      <c r="H386" s="9"/>
      <c r="I386" s="10"/>
      <c r="J386" s="10"/>
      <c r="K386" s="10"/>
      <c r="L386" s="13">
        <f>SUM(Table19[[#This Row],[Base Wage per hour as of December 31st, 2024
 (before applying any grants/enhancements)]:[GOF (SWB) + Hourly Historical Funding (if applicable)]])</f>
        <v>0</v>
      </c>
      <c r="M386" s="7" t="str">
        <f>IF(ISERROR(VLOOKUP(D386,'Data Input (ROP Use Only)'!$D$1:$G$4,4,FALSE)),"",(VLOOKUP(D386,'Data Input (ROP Use Only)'!$D$1:$G$4,4,FALSE)))</f>
        <v/>
      </c>
      <c r="N386" s="5" t="str" cm="1">
        <f t="array" ref="N386">IFERROR((_xlfn.IFS(M386-L386&lt;=0,0,M386-L386&lt;=0,0,M386-L386&gt;=2,2,M386-L386&lt;3,M386-L386)),"")</f>
        <v/>
      </c>
      <c r="O386" s="5">
        <f>SUM(Table19[[#This Row],[Base Wage per hour as of December 31st, 2024
 (before applying any grants/enhancements)]:[GOF (SWB) + Hourly Historical Funding (if applicable)]],Table19[[#This Row],[Wage Enhancement (WEG) Eligibility Rate per hour]])</f>
        <v>0</v>
      </c>
      <c r="P386" s="5" t="str" cm="1">
        <f t="array" ref="P386">IFERROR((_xlfn.IFS(C386="NON-RECE",0,C386="Director-Approved",0,F386-O386&lt;=0,0,F386-O386&lt;=0,0,F386-O386&gt;=3,3,F386-O386&lt;3,F386-O386)),"")</f>
        <v/>
      </c>
      <c r="Q386" s="4" cm="1">
        <f t="array" ref="Q386">_xlfn.IFS(O386=0,0,O386&gt;=0,O386+P386)</f>
        <v>0</v>
      </c>
      <c r="R386" s="5" t="str">
        <f t="shared" si="5"/>
        <v/>
      </c>
      <c r="S386" s="4" cm="1">
        <f t="array" ref="S386">_xlfn.IFS(Q386=0,0,Q386&gt;=0,Q386+R386)</f>
        <v>0</v>
      </c>
      <c r="T38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6" s="5">
        <f>MAX(Table19[[#This Row],[Staff Hourly Wage as of December 31st, 2024
 (inclusive of all grants/enhancements, do NOT include top-up)]],Table19[[#This Row],[Base Wage + PE + Historical + GOF + HA + WEG + Wage increase + Wage floor ]])</f>
        <v>0</v>
      </c>
      <c r="V386" s="4">
        <f>Table19[[#This Row],[Final 2025 Hourly Wage
(Higher of column H '[2024 wage'] and column S '[2025 wage'])]]*Table19[[#This Row],[Estimated program hours worked from Jan 1st to Dec 31st 2025]]</f>
        <v>0</v>
      </c>
      <c r="X386" s="35" t="str">
        <f>Table19[[#This Row],[Wage Enhancement (WEG) Eligibility Rate per hour]]</f>
        <v/>
      </c>
      <c r="Y386" s="42">
        <f>Table19[[#This Row],[Hourly Pay Equity (PE) (if applicable)]]+Table19[[#This Row],[GOF (SWB) + Hourly Historical Funding (if applicable)]]</f>
        <v>0</v>
      </c>
      <c r="Z386" s="36">
        <f>IFERROR(Table19[[#This Row],[2025 Wage Increase Rate]]+Table19[[#This Row],[2025 Wage Floor Rate]]+Table19[[#This Row],[Wage Stability]],0)</f>
        <v>0</v>
      </c>
    </row>
    <row r="387" spans="1:26" outlineLevel="1" x14ac:dyDescent="0.55000000000000004">
      <c r="A387" s="11"/>
      <c r="B387" s="12"/>
      <c r="C387" s="12"/>
      <c r="D387" s="11"/>
      <c r="E387" s="32" t="str">
        <f>IF(ISERROR(VLOOKUP(D387,'Data Input (ROP Use Only)'!$D$1:$E$4,2,FALSE)),"",(VLOOKUP(D387,'Data Input (ROP Use Only)'!$D$1:$E$4,2,FALSE)))</f>
        <v/>
      </c>
      <c r="F387" s="32" t="str">
        <f>IF(ISERROR(VLOOKUP(D387,'Data Input (ROP Use Only)'!$D$1:$F$4,3,FALSE)),"",(VLOOKUP(D387,'Data Input (ROP Use Only)'!$D$1:$F$4,3,FALSE)))</f>
        <v/>
      </c>
      <c r="G387" s="9"/>
      <c r="H387" s="9"/>
      <c r="I387" s="10"/>
      <c r="J387" s="10"/>
      <c r="K387" s="10"/>
      <c r="L387" s="13">
        <f>SUM(Table19[[#This Row],[Base Wage per hour as of December 31st, 2024
 (before applying any grants/enhancements)]:[GOF (SWB) + Hourly Historical Funding (if applicable)]])</f>
        <v>0</v>
      </c>
      <c r="M387" s="7" t="str">
        <f>IF(ISERROR(VLOOKUP(D387,'Data Input (ROP Use Only)'!$D$1:$G$4,4,FALSE)),"",(VLOOKUP(D387,'Data Input (ROP Use Only)'!$D$1:$G$4,4,FALSE)))</f>
        <v/>
      </c>
      <c r="N387" s="5" t="str" cm="1">
        <f t="array" ref="N387">IFERROR((_xlfn.IFS(M387-L387&lt;=0,0,M387-L387&lt;=0,0,M387-L387&gt;=2,2,M387-L387&lt;3,M387-L387)),"")</f>
        <v/>
      </c>
      <c r="O387" s="5">
        <f>SUM(Table19[[#This Row],[Base Wage per hour as of December 31st, 2024
 (before applying any grants/enhancements)]:[GOF (SWB) + Hourly Historical Funding (if applicable)]],Table19[[#This Row],[Wage Enhancement (WEG) Eligibility Rate per hour]])</f>
        <v>0</v>
      </c>
      <c r="P387" s="5" t="str" cm="1">
        <f t="array" ref="P387">IFERROR((_xlfn.IFS(C387="NON-RECE",0,C387="Director-Approved",0,F387-O387&lt;=0,0,F387-O387&lt;=0,0,F387-O387&gt;=3,3,F387-O387&lt;3,F387-O387)),"")</f>
        <v/>
      </c>
      <c r="Q387" s="4" cm="1">
        <f t="array" ref="Q387">_xlfn.IFS(O387=0,0,O387&gt;=0,O387+P387)</f>
        <v>0</v>
      </c>
      <c r="R387" s="5" t="str">
        <f t="shared" si="5"/>
        <v/>
      </c>
      <c r="S387" s="4" cm="1">
        <f t="array" ref="S387">_xlfn.IFS(Q387=0,0,Q387&gt;=0,Q387+R387)</f>
        <v>0</v>
      </c>
      <c r="T38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7" s="5">
        <f>MAX(Table19[[#This Row],[Staff Hourly Wage as of December 31st, 2024
 (inclusive of all grants/enhancements, do NOT include top-up)]],Table19[[#This Row],[Base Wage + PE + Historical + GOF + HA + WEG + Wage increase + Wage floor ]])</f>
        <v>0</v>
      </c>
      <c r="V387" s="4">
        <f>Table19[[#This Row],[Final 2025 Hourly Wage
(Higher of column H '[2024 wage'] and column S '[2025 wage'])]]*Table19[[#This Row],[Estimated program hours worked from Jan 1st to Dec 31st 2025]]</f>
        <v>0</v>
      </c>
      <c r="X387" s="35" t="str">
        <f>Table19[[#This Row],[Wage Enhancement (WEG) Eligibility Rate per hour]]</f>
        <v/>
      </c>
      <c r="Y387" s="42">
        <f>Table19[[#This Row],[Hourly Pay Equity (PE) (if applicable)]]+Table19[[#This Row],[GOF (SWB) + Hourly Historical Funding (if applicable)]]</f>
        <v>0</v>
      </c>
      <c r="Z387" s="36">
        <f>IFERROR(Table19[[#This Row],[2025 Wage Increase Rate]]+Table19[[#This Row],[2025 Wage Floor Rate]]+Table19[[#This Row],[Wage Stability]],0)</f>
        <v>0</v>
      </c>
    </row>
    <row r="388" spans="1:26" outlineLevel="1" x14ac:dyDescent="0.55000000000000004">
      <c r="A388" s="11"/>
      <c r="B388" s="12"/>
      <c r="C388" s="12"/>
      <c r="D388" s="11"/>
      <c r="E388" s="32" t="str">
        <f>IF(ISERROR(VLOOKUP(D388,'Data Input (ROP Use Only)'!$D$1:$E$4,2,FALSE)),"",(VLOOKUP(D388,'Data Input (ROP Use Only)'!$D$1:$E$4,2,FALSE)))</f>
        <v/>
      </c>
      <c r="F388" s="32" t="str">
        <f>IF(ISERROR(VLOOKUP(D388,'Data Input (ROP Use Only)'!$D$1:$F$4,3,FALSE)),"",(VLOOKUP(D388,'Data Input (ROP Use Only)'!$D$1:$F$4,3,FALSE)))</f>
        <v/>
      </c>
      <c r="G388" s="9"/>
      <c r="H388" s="9"/>
      <c r="I388" s="10"/>
      <c r="J388" s="10"/>
      <c r="K388" s="10"/>
      <c r="L388" s="13">
        <f>SUM(Table19[[#This Row],[Base Wage per hour as of December 31st, 2024
 (before applying any grants/enhancements)]:[GOF (SWB) + Hourly Historical Funding (if applicable)]])</f>
        <v>0</v>
      </c>
      <c r="M388" s="7" t="str">
        <f>IF(ISERROR(VLOOKUP(D388,'Data Input (ROP Use Only)'!$D$1:$G$4,4,FALSE)),"",(VLOOKUP(D388,'Data Input (ROP Use Only)'!$D$1:$G$4,4,FALSE)))</f>
        <v/>
      </c>
      <c r="N388" s="5" t="str" cm="1">
        <f t="array" ref="N388">IFERROR((_xlfn.IFS(M388-L388&lt;=0,0,M388-L388&lt;=0,0,M388-L388&gt;=2,2,M388-L388&lt;3,M388-L388)),"")</f>
        <v/>
      </c>
      <c r="O388" s="5">
        <f>SUM(Table19[[#This Row],[Base Wage per hour as of December 31st, 2024
 (before applying any grants/enhancements)]:[GOF (SWB) + Hourly Historical Funding (if applicable)]],Table19[[#This Row],[Wage Enhancement (WEG) Eligibility Rate per hour]])</f>
        <v>0</v>
      </c>
      <c r="P388" s="5" t="str" cm="1">
        <f t="array" ref="P388">IFERROR((_xlfn.IFS(C388="NON-RECE",0,C388="Director-Approved",0,F388-O388&lt;=0,0,F388-O388&lt;=0,0,F388-O388&gt;=3,3,F388-O388&lt;3,F388-O388)),"")</f>
        <v/>
      </c>
      <c r="Q388" s="4" cm="1">
        <f t="array" ref="Q388">_xlfn.IFS(O388=0,0,O388&gt;=0,O388+P388)</f>
        <v>0</v>
      </c>
      <c r="R388" s="5" t="str">
        <f t="shared" si="5"/>
        <v/>
      </c>
      <c r="S388" s="4" cm="1">
        <f t="array" ref="S388">_xlfn.IFS(Q388=0,0,Q388&gt;=0,Q388+R388)</f>
        <v>0</v>
      </c>
      <c r="T38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8" s="5">
        <f>MAX(Table19[[#This Row],[Staff Hourly Wage as of December 31st, 2024
 (inclusive of all grants/enhancements, do NOT include top-up)]],Table19[[#This Row],[Base Wage + PE + Historical + GOF + HA + WEG + Wage increase + Wage floor ]])</f>
        <v>0</v>
      </c>
      <c r="V388" s="4">
        <f>Table19[[#This Row],[Final 2025 Hourly Wage
(Higher of column H '[2024 wage'] and column S '[2025 wage'])]]*Table19[[#This Row],[Estimated program hours worked from Jan 1st to Dec 31st 2025]]</f>
        <v>0</v>
      </c>
      <c r="X388" s="35" t="str">
        <f>Table19[[#This Row],[Wage Enhancement (WEG) Eligibility Rate per hour]]</f>
        <v/>
      </c>
      <c r="Y388" s="42">
        <f>Table19[[#This Row],[Hourly Pay Equity (PE) (if applicable)]]+Table19[[#This Row],[GOF (SWB) + Hourly Historical Funding (if applicable)]]</f>
        <v>0</v>
      </c>
      <c r="Z388" s="36">
        <f>IFERROR(Table19[[#This Row],[2025 Wage Increase Rate]]+Table19[[#This Row],[2025 Wage Floor Rate]]+Table19[[#This Row],[Wage Stability]],0)</f>
        <v>0</v>
      </c>
    </row>
    <row r="389" spans="1:26" outlineLevel="1" x14ac:dyDescent="0.55000000000000004">
      <c r="A389" s="11"/>
      <c r="B389" s="12"/>
      <c r="C389" s="12"/>
      <c r="D389" s="11"/>
      <c r="E389" s="32" t="str">
        <f>IF(ISERROR(VLOOKUP(D389,'Data Input (ROP Use Only)'!$D$1:$E$4,2,FALSE)),"",(VLOOKUP(D389,'Data Input (ROP Use Only)'!$D$1:$E$4,2,FALSE)))</f>
        <v/>
      </c>
      <c r="F389" s="32" t="str">
        <f>IF(ISERROR(VLOOKUP(D389,'Data Input (ROP Use Only)'!$D$1:$F$4,3,FALSE)),"",(VLOOKUP(D389,'Data Input (ROP Use Only)'!$D$1:$F$4,3,FALSE)))</f>
        <v/>
      </c>
      <c r="G389" s="9"/>
      <c r="H389" s="9"/>
      <c r="I389" s="10"/>
      <c r="J389" s="10"/>
      <c r="K389" s="10"/>
      <c r="L389" s="13">
        <f>SUM(Table19[[#This Row],[Base Wage per hour as of December 31st, 2024
 (before applying any grants/enhancements)]:[GOF (SWB) + Hourly Historical Funding (if applicable)]])</f>
        <v>0</v>
      </c>
      <c r="M389" s="7" t="str">
        <f>IF(ISERROR(VLOOKUP(D389,'Data Input (ROP Use Only)'!$D$1:$G$4,4,FALSE)),"",(VLOOKUP(D389,'Data Input (ROP Use Only)'!$D$1:$G$4,4,FALSE)))</f>
        <v/>
      </c>
      <c r="N389" s="5" t="str" cm="1">
        <f t="array" ref="N389">IFERROR((_xlfn.IFS(M389-L389&lt;=0,0,M389-L389&lt;=0,0,M389-L389&gt;=2,2,M389-L389&lt;3,M389-L389)),"")</f>
        <v/>
      </c>
      <c r="O389" s="5">
        <f>SUM(Table19[[#This Row],[Base Wage per hour as of December 31st, 2024
 (before applying any grants/enhancements)]:[GOF (SWB) + Hourly Historical Funding (if applicable)]],Table19[[#This Row],[Wage Enhancement (WEG) Eligibility Rate per hour]])</f>
        <v>0</v>
      </c>
      <c r="P389" s="5" t="str" cm="1">
        <f t="array" ref="P389">IFERROR((_xlfn.IFS(C389="NON-RECE",0,C389="Director-Approved",0,F389-O389&lt;=0,0,F389-O389&lt;=0,0,F389-O389&gt;=3,3,F389-O389&lt;3,F389-O389)),"")</f>
        <v/>
      </c>
      <c r="Q389" s="4" cm="1">
        <f t="array" ref="Q389">_xlfn.IFS(O389=0,0,O389&gt;=0,O389+P389)</f>
        <v>0</v>
      </c>
      <c r="R389" s="5" t="str">
        <f t="shared" si="5"/>
        <v/>
      </c>
      <c r="S389" s="4" cm="1">
        <f t="array" ref="S389">_xlfn.IFS(Q389=0,0,Q389&gt;=0,Q389+R389)</f>
        <v>0</v>
      </c>
      <c r="T38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89" s="5">
        <f>MAX(Table19[[#This Row],[Staff Hourly Wage as of December 31st, 2024
 (inclusive of all grants/enhancements, do NOT include top-up)]],Table19[[#This Row],[Base Wage + PE + Historical + GOF + HA + WEG + Wage increase + Wage floor ]])</f>
        <v>0</v>
      </c>
      <c r="V389" s="4">
        <f>Table19[[#This Row],[Final 2025 Hourly Wage
(Higher of column H '[2024 wage'] and column S '[2025 wage'])]]*Table19[[#This Row],[Estimated program hours worked from Jan 1st to Dec 31st 2025]]</f>
        <v>0</v>
      </c>
      <c r="X389" s="35" t="str">
        <f>Table19[[#This Row],[Wage Enhancement (WEG) Eligibility Rate per hour]]</f>
        <v/>
      </c>
      <c r="Y389" s="42">
        <f>Table19[[#This Row],[Hourly Pay Equity (PE) (if applicable)]]+Table19[[#This Row],[GOF (SWB) + Hourly Historical Funding (if applicable)]]</f>
        <v>0</v>
      </c>
      <c r="Z389" s="36">
        <f>IFERROR(Table19[[#This Row],[2025 Wage Increase Rate]]+Table19[[#This Row],[2025 Wage Floor Rate]]+Table19[[#This Row],[Wage Stability]],0)</f>
        <v>0</v>
      </c>
    </row>
    <row r="390" spans="1:26" outlineLevel="1" x14ac:dyDescent="0.55000000000000004">
      <c r="A390" s="11"/>
      <c r="B390" s="12"/>
      <c r="C390" s="12"/>
      <c r="D390" s="11"/>
      <c r="E390" s="32" t="str">
        <f>IF(ISERROR(VLOOKUP(D390,'Data Input (ROP Use Only)'!$D$1:$E$4,2,FALSE)),"",(VLOOKUP(D390,'Data Input (ROP Use Only)'!$D$1:$E$4,2,FALSE)))</f>
        <v/>
      </c>
      <c r="F390" s="32" t="str">
        <f>IF(ISERROR(VLOOKUP(D390,'Data Input (ROP Use Only)'!$D$1:$F$4,3,FALSE)),"",(VLOOKUP(D390,'Data Input (ROP Use Only)'!$D$1:$F$4,3,FALSE)))</f>
        <v/>
      </c>
      <c r="G390" s="9"/>
      <c r="H390" s="9"/>
      <c r="I390" s="10"/>
      <c r="J390" s="10"/>
      <c r="K390" s="10"/>
      <c r="L390" s="13">
        <f>SUM(Table19[[#This Row],[Base Wage per hour as of December 31st, 2024
 (before applying any grants/enhancements)]:[GOF (SWB) + Hourly Historical Funding (if applicable)]])</f>
        <v>0</v>
      </c>
      <c r="M390" s="7" t="str">
        <f>IF(ISERROR(VLOOKUP(D390,'Data Input (ROP Use Only)'!$D$1:$G$4,4,FALSE)),"",(VLOOKUP(D390,'Data Input (ROP Use Only)'!$D$1:$G$4,4,FALSE)))</f>
        <v/>
      </c>
      <c r="N390" s="5" t="str" cm="1">
        <f t="array" ref="N390">IFERROR((_xlfn.IFS(M390-L390&lt;=0,0,M390-L390&lt;=0,0,M390-L390&gt;=2,2,M390-L390&lt;3,M390-L390)),"")</f>
        <v/>
      </c>
      <c r="O390" s="5">
        <f>SUM(Table19[[#This Row],[Base Wage per hour as of December 31st, 2024
 (before applying any grants/enhancements)]:[GOF (SWB) + Hourly Historical Funding (if applicable)]],Table19[[#This Row],[Wage Enhancement (WEG) Eligibility Rate per hour]])</f>
        <v>0</v>
      </c>
      <c r="P390" s="5" t="str" cm="1">
        <f t="array" ref="P390">IFERROR((_xlfn.IFS(C390="NON-RECE",0,C390="Director-Approved",0,F390-O390&lt;=0,0,F390-O390&lt;=0,0,F390-O390&gt;=3,3,F390-O390&lt;3,F390-O390)),"")</f>
        <v/>
      </c>
      <c r="Q390" s="4" cm="1">
        <f t="array" ref="Q390">_xlfn.IFS(O390=0,0,O390&gt;=0,O390+P390)</f>
        <v>0</v>
      </c>
      <c r="R390" s="5" t="str">
        <f t="shared" si="5"/>
        <v/>
      </c>
      <c r="S390" s="4" cm="1">
        <f t="array" ref="S390">_xlfn.IFS(Q390=0,0,Q390&gt;=0,Q390+R390)</f>
        <v>0</v>
      </c>
      <c r="T39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0" s="5">
        <f>MAX(Table19[[#This Row],[Staff Hourly Wage as of December 31st, 2024
 (inclusive of all grants/enhancements, do NOT include top-up)]],Table19[[#This Row],[Base Wage + PE + Historical + GOF + HA + WEG + Wage increase + Wage floor ]])</f>
        <v>0</v>
      </c>
      <c r="V390" s="4">
        <f>Table19[[#This Row],[Final 2025 Hourly Wage
(Higher of column H '[2024 wage'] and column S '[2025 wage'])]]*Table19[[#This Row],[Estimated program hours worked from Jan 1st to Dec 31st 2025]]</f>
        <v>0</v>
      </c>
      <c r="X390" s="35" t="str">
        <f>Table19[[#This Row],[Wage Enhancement (WEG) Eligibility Rate per hour]]</f>
        <v/>
      </c>
      <c r="Y390" s="42">
        <f>Table19[[#This Row],[Hourly Pay Equity (PE) (if applicable)]]+Table19[[#This Row],[GOF (SWB) + Hourly Historical Funding (if applicable)]]</f>
        <v>0</v>
      </c>
      <c r="Z390" s="36">
        <f>IFERROR(Table19[[#This Row],[2025 Wage Increase Rate]]+Table19[[#This Row],[2025 Wage Floor Rate]]+Table19[[#This Row],[Wage Stability]],0)</f>
        <v>0</v>
      </c>
    </row>
    <row r="391" spans="1:26" outlineLevel="1" x14ac:dyDescent="0.55000000000000004">
      <c r="A391" s="11"/>
      <c r="B391" s="12"/>
      <c r="C391" s="12"/>
      <c r="D391" s="11"/>
      <c r="E391" s="32" t="str">
        <f>IF(ISERROR(VLOOKUP(D391,'Data Input (ROP Use Only)'!$D$1:$E$4,2,FALSE)),"",(VLOOKUP(D391,'Data Input (ROP Use Only)'!$D$1:$E$4,2,FALSE)))</f>
        <v/>
      </c>
      <c r="F391" s="32" t="str">
        <f>IF(ISERROR(VLOOKUP(D391,'Data Input (ROP Use Only)'!$D$1:$F$4,3,FALSE)),"",(VLOOKUP(D391,'Data Input (ROP Use Only)'!$D$1:$F$4,3,FALSE)))</f>
        <v/>
      </c>
      <c r="G391" s="9"/>
      <c r="H391" s="9"/>
      <c r="I391" s="10"/>
      <c r="J391" s="10"/>
      <c r="K391" s="10"/>
      <c r="L391" s="13">
        <f>SUM(Table19[[#This Row],[Base Wage per hour as of December 31st, 2024
 (before applying any grants/enhancements)]:[GOF (SWB) + Hourly Historical Funding (if applicable)]])</f>
        <v>0</v>
      </c>
      <c r="M391" s="7" t="str">
        <f>IF(ISERROR(VLOOKUP(D391,'Data Input (ROP Use Only)'!$D$1:$G$4,4,FALSE)),"",(VLOOKUP(D391,'Data Input (ROP Use Only)'!$D$1:$G$4,4,FALSE)))</f>
        <v/>
      </c>
      <c r="N391" s="5" t="str" cm="1">
        <f t="array" ref="N391">IFERROR((_xlfn.IFS(M391-L391&lt;=0,0,M391-L391&lt;=0,0,M391-L391&gt;=2,2,M391-L391&lt;3,M391-L391)),"")</f>
        <v/>
      </c>
      <c r="O391" s="5">
        <f>SUM(Table19[[#This Row],[Base Wage per hour as of December 31st, 2024
 (before applying any grants/enhancements)]:[GOF (SWB) + Hourly Historical Funding (if applicable)]],Table19[[#This Row],[Wage Enhancement (WEG) Eligibility Rate per hour]])</f>
        <v>0</v>
      </c>
      <c r="P391" s="5" t="str" cm="1">
        <f t="array" ref="P391">IFERROR((_xlfn.IFS(C391="NON-RECE",0,C391="Director-Approved",0,F391-O391&lt;=0,0,F391-O391&lt;=0,0,F391-O391&gt;=3,3,F391-O391&lt;3,F391-O391)),"")</f>
        <v/>
      </c>
      <c r="Q391" s="4" cm="1">
        <f t="array" ref="Q391">_xlfn.IFS(O391=0,0,O391&gt;=0,O391+P391)</f>
        <v>0</v>
      </c>
      <c r="R391" s="5" t="str">
        <f t="shared" si="5"/>
        <v/>
      </c>
      <c r="S391" s="4" cm="1">
        <f t="array" ref="S391">_xlfn.IFS(Q391=0,0,Q391&gt;=0,Q391+R391)</f>
        <v>0</v>
      </c>
      <c r="T39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1" s="5">
        <f>MAX(Table19[[#This Row],[Staff Hourly Wage as of December 31st, 2024
 (inclusive of all grants/enhancements, do NOT include top-up)]],Table19[[#This Row],[Base Wage + PE + Historical + GOF + HA + WEG + Wage increase + Wage floor ]])</f>
        <v>0</v>
      </c>
      <c r="V391" s="4">
        <f>Table19[[#This Row],[Final 2025 Hourly Wage
(Higher of column H '[2024 wage'] and column S '[2025 wage'])]]*Table19[[#This Row],[Estimated program hours worked from Jan 1st to Dec 31st 2025]]</f>
        <v>0</v>
      </c>
      <c r="X391" s="35" t="str">
        <f>Table19[[#This Row],[Wage Enhancement (WEG) Eligibility Rate per hour]]</f>
        <v/>
      </c>
      <c r="Y391" s="42">
        <f>Table19[[#This Row],[Hourly Pay Equity (PE) (if applicable)]]+Table19[[#This Row],[GOF (SWB) + Hourly Historical Funding (if applicable)]]</f>
        <v>0</v>
      </c>
      <c r="Z391" s="36">
        <f>IFERROR(Table19[[#This Row],[2025 Wage Increase Rate]]+Table19[[#This Row],[2025 Wage Floor Rate]]+Table19[[#This Row],[Wage Stability]],0)</f>
        <v>0</v>
      </c>
    </row>
    <row r="392" spans="1:26" outlineLevel="1" x14ac:dyDescent="0.55000000000000004">
      <c r="A392" s="11"/>
      <c r="B392" s="12"/>
      <c r="C392" s="12"/>
      <c r="D392" s="11"/>
      <c r="E392" s="32" t="str">
        <f>IF(ISERROR(VLOOKUP(D392,'Data Input (ROP Use Only)'!$D$1:$E$4,2,FALSE)),"",(VLOOKUP(D392,'Data Input (ROP Use Only)'!$D$1:$E$4,2,FALSE)))</f>
        <v/>
      </c>
      <c r="F392" s="32" t="str">
        <f>IF(ISERROR(VLOOKUP(D392,'Data Input (ROP Use Only)'!$D$1:$F$4,3,FALSE)),"",(VLOOKUP(D392,'Data Input (ROP Use Only)'!$D$1:$F$4,3,FALSE)))</f>
        <v/>
      </c>
      <c r="G392" s="9"/>
      <c r="H392" s="9"/>
      <c r="I392" s="10"/>
      <c r="J392" s="10"/>
      <c r="K392" s="10"/>
      <c r="L392" s="13">
        <f>SUM(Table19[[#This Row],[Base Wage per hour as of December 31st, 2024
 (before applying any grants/enhancements)]:[GOF (SWB) + Hourly Historical Funding (if applicable)]])</f>
        <v>0</v>
      </c>
      <c r="M392" s="7" t="str">
        <f>IF(ISERROR(VLOOKUP(D392,'Data Input (ROP Use Only)'!$D$1:$G$4,4,FALSE)),"",(VLOOKUP(D392,'Data Input (ROP Use Only)'!$D$1:$G$4,4,FALSE)))</f>
        <v/>
      </c>
      <c r="N392" s="5" t="str" cm="1">
        <f t="array" ref="N392">IFERROR((_xlfn.IFS(M392-L392&lt;=0,0,M392-L392&lt;=0,0,M392-L392&gt;=2,2,M392-L392&lt;3,M392-L392)),"")</f>
        <v/>
      </c>
      <c r="O392" s="5">
        <f>SUM(Table19[[#This Row],[Base Wage per hour as of December 31st, 2024
 (before applying any grants/enhancements)]:[GOF (SWB) + Hourly Historical Funding (if applicable)]],Table19[[#This Row],[Wage Enhancement (WEG) Eligibility Rate per hour]])</f>
        <v>0</v>
      </c>
      <c r="P392" s="5" t="str" cm="1">
        <f t="array" ref="P392">IFERROR((_xlfn.IFS(C392="NON-RECE",0,C392="Director-Approved",0,F392-O392&lt;=0,0,F392-O392&lt;=0,0,F392-O392&gt;=3,3,F392-O392&lt;3,F392-O392)),"")</f>
        <v/>
      </c>
      <c r="Q392" s="4" cm="1">
        <f t="array" ref="Q392">_xlfn.IFS(O392=0,0,O392&gt;=0,O392+P392)</f>
        <v>0</v>
      </c>
      <c r="R392" s="5" t="str">
        <f t="shared" si="5"/>
        <v/>
      </c>
      <c r="S392" s="4" cm="1">
        <f t="array" ref="S392">_xlfn.IFS(Q392=0,0,Q392&gt;=0,Q392+R392)</f>
        <v>0</v>
      </c>
      <c r="T39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2" s="5">
        <f>MAX(Table19[[#This Row],[Staff Hourly Wage as of December 31st, 2024
 (inclusive of all grants/enhancements, do NOT include top-up)]],Table19[[#This Row],[Base Wage + PE + Historical + GOF + HA + WEG + Wage increase + Wage floor ]])</f>
        <v>0</v>
      </c>
      <c r="V392" s="4">
        <f>Table19[[#This Row],[Final 2025 Hourly Wage
(Higher of column H '[2024 wage'] and column S '[2025 wage'])]]*Table19[[#This Row],[Estimated program hours worked from Jan 1st to Dec 31st 2025]]</f>
        <v>0</v>
      </c>
      <c r="X392" s="35" t="str">
        <f>Table19[[#This Row],[Wage Enhancement (WEG) Eligibility Rate per hour]]</f>
        <v/>
      </c>
      <c r="Y392" s="42">
        <f>Table19[[#This Row],[Hourly Pay Equity (PE) (if applicable)]]+Table19[[#This Row],[GOF (SWB) + Hourly Historical Funding (if applicable)]]</f>
        <v>0</v>
      </c>
      <c r="Z392" s="36">
        <f>IFERROR(Table19[[#This Row],[2025 Wage Increase Rate]]+Table19[[#This Row],[2025 Wage Floor Rate]]+Table19[[#This Row],[Wage Stability]],0)</f>
        <v>0</v>
      </c>
    </row>
    <row r="393" spans="1:26" outlineLevel="1" x14ac:dyDescent="0.55000000000000004">
      <c r="A393" s="11"/>
      <c r="B393" s="12"/>
      <c r="C393" s="12"/>
      <c r="D393" s="11"/>
      <c r="E393" s="32" t="str">
        <f>IF(ISERROR(VLOOKUP(D393,'Data Input (ROP Use Only)'!$D$1:$E$4,2,FALSE)),"",(VLOOKUP(D393,'Data Input (ROP Use Only)'!$D$1:$E$4,2,FALSE)))</f>
        <v/>
      </c>
      <c r="F393" s="32" t="str">
        <f>IF(ISERROR(VLOOKUP(D393,'Data Input (ROP Use Only)'!$D$1:$F$4,3,FALSE)),"",(VLOOKUP(D393,'Data Input (ROP Use Only)'!$D$1:$F$4,3,FALSE)))</f>
        <v/>
      </c>
      <c r="G393" s="9"/>
      <c r="H393" s="9"/>
      <c r="I393" s="10"/>
      <c r="J393" s="10"/>
      <c r="K393" s="10"/>
      <c r="L393" s="13">
        <f>SUM(Table19[[#This Row],[Base Wage per hour as of December 31st, 2024
 (before applying any grants/enhancements)]:[GOF (SWB) + Hourly Historical Funding (if applicable)]])</f>
        <v>0</v>
      </c>
      <c r="M393" s="7" t="str">
        <f>IF(ISERROR(VLOOKUP(D393,'Data Input (ROP Use Only)'!$D$1:$G$4,4,FALSE)),"",(VLOOKUP(D393,'Data Input (ROP Use Only)'!$D$1:$G$4,4,FALSE)))</f>
        <v/>
      </c>
      <c r="N393" s="5" t="str" cm="1">
        <f t="array" ref="N393">IFERROR((_xlfn.IFS(M393-L393&lt;=0,0,M393-L393&lt;=0,0,M393-L393&gt;=2,2,M393-L393&lt;3,M393-L393)),"")</f>
        <v/>
      </c>
      <c r="O393" s="5">
        <f>SUM(Table19[[#This Row],[Base Wage per hour as of December 31st, 2024
 (before applying any grants/enhancements)]:[GOF (SWB) + Hourly Historical Funding (if applicable)]],Table19[[#This Row],[Wage Enhancement (WEG) Eligibility Rate per hour]])</f>
        <v>0</v>
      </c>
      <c r="P393" s="5" t="str" cm="1">
        <f t="array" ref="P393">IFERROR((_xlfn.IFS(C393="NON-RECE",0,C393="Director-Approved",0,F393-O393&lt;=0,0,F393-O393&lt;=0,0,F393-O393&gt;=3,3,F393-O393&lt;3,F393-O393)),"")</f>
        <v/>
      </c>
      <c r="Q393" s="4" cm="1">
        <f t="array" ref="Q393">_xlfn.IFS(O393=0,0,O393&gt;=0,O393+P393)</f>
        <v>0</v>
      </c>
      <c r="R393" s="5" t="str">
        <f t="shared" si="5"/>
        <v/>
      </c>
      <c r="S393" s="4" cm="1">
        <f t="array" ref="S393">_xlfn.IFS(Q393=0,0,Q393&gt;=0,Q393+R393)</f>
        <v>0</v>
      </c>
      <c r="T39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3" s="5">
        <f>MAX(Table19[[#This Row],[Staff Hourly Wage as of December 31st, 2024
 (inclusive of all grants/enhancements, do NOT include top-up)]],Table19[[#This Row],[Base Wage + PE + Historical + GOF + HA + WEG + Wage increase + Wage floor ]])</f>
        <v>0</v>
      </c>
      <c r="V393" s="4">
        <f>Table19[[#This Row],[Final 2025 Hourly Wage
(Higher of column H '[2024 wage'] and column S '[2025 wage'])]]*Table19[[#This Row],[Estimated program hours worked from Jan 1st to Dec 31st 2025]]</f>
        <v>0</v>
      </c>
      <c r="X393" s="35" t="str">
        <f>Table19[[#This Row],[Wage Enhancement (WEG) Eligibility Rate per hour]]</f>
        <v/>
      </c>
      <c r="Y393" s="42">
        <f>Table19[[#This Row],[Hourly Pay Equity (PE) (if applicable)]]+Table19[[#This Row],[GOF (SWB) + Hourly Historical Funding (if applicable)]]</f>
        <v>0</v>
      </c>
      <c r="Z393" s="36">
        <f>IFERROR(Table19[[#This Row],[2025 Wage Increase Rate]]+Table19[[#This Row],[2025 Wage Floor Rate]]+Table19[[#This Row],[Wage Stability]],0)</f>
        <v>0</v>
      </c>
    </row>
    <row r="394" spans="1:26" outlineLevel="1" x14ac:dyDescent="0.55000000000000004">
      <c r="A394" s="11"/>
      <c r="B394" s="12"/>
      <c r="C394" s="12"/>
      <c r="D394" s="11"/>
      <c r="E394" s="32" t="str">
        <f>IF(ISERROR(VLOOKUP(D394,'Data Input (ROP Use Only)'!$D$1:$E$4,2,FALSE)),"",(VLOOKUP(D394,'Data Input (ROP Use Only)'!$D$1:$E$4,2,FALSE)))</f>
        <v/>
      </c>
      <c r="F394" s="32" t="str">
        <f>IF(ISERROR(VLOOKUP(D394,'Data Input (ROP Use Only)'!$D$1:$F$4,3,FALSE)),"",(VLOOKUP(D394,'Data Input (ROP Use Only)'!$D$1:$F$4,3,FALSE)))</f>
        <v/>
      </c>
      <c r="G394" s="9"/>
      <c r="H394" s="9"/>
      <c r="I394" s="10"/>
      <c r="J394" s="10"/>
      <c r="K394" s="10"/>
      <c r="L394" s="13">
        <f>SUM(Table19[[#This Row],[Base Wage per hour as of December 31st, 2024
 (before applying any grants/enhancements)]:[GOF (SWB) + Hourly Historical Funding (if applicable)]])</f>
        <v>0</v>
      </c>
      <c r="M394" s="7" t="str">
        <f>IF(ISERROR(VLOOKUP(D394,'Data Input (ROP Use Only)'!$D$1:$G$4,4,FALSE)),"",(VLOOKUP(D394,'Data Input (ROP Use Only)'!$D$1:$G$4,4,FALSE)))</f>
        <v/>
      </c>
      <c r="N394" s="5" t="str" cm="1">
        <f t="array" ref="N394">IFERROR((_xlfn.IFS(M394-L394&lt;=0,0,M394-L394&lt;=0,0,M394-L394&gt;=2,2,M394-L394&lt;3,M394-L394)),"")</f>
        <v/>
      </c>
      <c r="O394" s="5">
        <f>SUM(Table19[[#This Row],[Base Wage per hour as of December 31st, 2024
 (before applying any grants/enhancements)]:[GOF (SWB) + Hourly Historical Funding (if applicable)]],Table19[[#This Row],[Wage Enhancement (WEG) Eligibility Rate per hour]])</f>
        <v>0</v>
      </c>
      <c r="P394" s="5" t="str" cm="1">
        <f t="array" ref="P394">IFERROR((_xlfn.IFS(C394="NON-RECE",0,C394="Director-Approved",0,F394-O394&lt;=0,0,F394-O394&lt;=0,0,F394-O394&gt;=3,3,F394-O394&lt;3,F394-O394)),"")</f>
        <v/>
      </c>
      <c r="Q394" s="4" cm="1">
        <f t="array" ref="Q394">_xlfn.IFS(O394=0,0,O394&gt;=0,O394+P394)</f>
        <v>0</v>
      </c>
      <c r="R394" s="5" t="str">
        <f t="shared" si="5"/>
        <v/>
      </c>
      <c r="S394" s="4" cm="1">
        <f t="array" ref="S394">_xlfn.IFS(Q394=0,0,Q394&gt;=0,Q394+R394)</f>
        <v>0</v>
      </c>
      <c r="T39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4" s="5">
        <f>MAX(Table19[[#This Row],[Staff Hourly Wage as of December 31st, 2024
 (inclusive of all grants/enhancements, do NOT include top-up)]],Table19[[#This Row],[Base Wage + PE + Historical + GOF + HA + WEG + Wage increase + Wage floor ]])</f>
        <v>0</v>
      </c>
      <c r="V394" s="4">
        <f>Table19[[#This Row],[Final 2025 Hourly Wage
(Higher of column H '[2024 wage'] and column S '[2025 wage'])]]*Table19[[#This Row],[Estimated program hours worked from Jan 1st to Dec 31st 2025]]</f>
        <v>0</v>
      </c>
      <c r="X394" s="35" t="str">
        <f>Table19[[#This Row],[Wage Enhancement (WEG) Eligibility Rate per hour]]</f>
        <v/>
      </c>
      <c r="Y394" s="42">
        <f>Table19[[#This Row],[Hourly Pay Equity (PE) (if applicable)]]+Table19[[#This Row],[GOF (SWB) + Hourly Historical Funding (if applicable)]]</f>
        <v>0</v>
      </c>
      <c r="Z394" s="36">
        <f>IFERROR(Table19[[#This Row],[2025 Wage Increase Rate]]+Table19[[#This Row],[2025 Wage Floor Rate]]+Table19[[#This Row],[Wage Stability]],0)</f>
        <v>0</v>
      </c>
    </row>
    <row r="395" spans="1:26" outlineLevel="1" x14ac:dyDescent="0.55000000000000004">
      <c r="A395" s="11"/>
      <c r="B395" s="12"/>
      <c r="C395" s="12"/>
      <c r="D395" s="11"/>
      <c r="E395" s="32" t="str">
        <f>IF(ISERROR(VLOOKUP(D395,'Data Input (ROP Use Only)'!$D$1:$E$4,2,FALSE)),"",(VLOOKUP(D395,'Data Input (ROP Use Only)'!$D$1:$E$4,2,FALSE)))</f>
        <v/>
      </c>
      <c r="F395" s="32" t="str">
        <f>IF(ISERROR(VLOOKUP(D395,'Data Input (ROP Use Only)'!$D$1:$F$4,3,FALSE)),"",(VLOOKUP(D395,'Data Input (ROP Use Only)'!$D$1:$F$4,3,FALSE)))</f>
        <v/>
      </c>
      <c r="G395" s="9"/>
      <c r="H395" s="9"/>
      <c r="I395" s="10"/>
      <c r="J395" s="10"/>
      <c r="K395" s="10"/>
      <c r="L395" s="13">
        <f>SUM(Table19[[#This Row],[Base Wage per hour as of December 31st, 2024
 (before applying any grants/enhancements)]:[GOF (SWB) + Hourly Historical Funding (if applicable)]])</f>
        <v>0</v>
      </c>
      <c r="M395" s="7" t="str">
        <f>IF(ISERROR(VLOOKUP(D395,'Data Input (ROP Use Only)'!$D$1:$G$4,4,FALSE)),"",(VLOOKUP(D395,'Data Input (ROP Use Only)'!$D$1:$G$4,4,FALSE)))</f>
        <v/>
      </c>
      <c r="N395" s="5" t="str" cm="1">
        <f t="array" ref="N395">IFERROR((_xlfn.IFS(M395-L395&lt;=0,0,M395-L395&lt;=0,0,M395-L395&gt;=2,2,M395-L395&lt;3,M395-L395)),"")</f>
        <v/>
      </c>
      <c r="O395" s="5">
        <f>SUM(Table19[[#This Row],[Base Wage per hour as of December 31st, 2024
 (before applying any grants/enhancements)]:[GOF (SWB) + Hourly Historical Funding (if applicable)]],Table19[[#This Row],[Wage Enhancement (WEG) Eligibility Rate per hour]])</f>
        <v>0</v>
      </c>
      <c r="P395" s="5" t="str" cm="1">
        <f t="array" ref="P395">IFERROR((_xlfn.IFS(C395="NON-RECE",0,C395="Director-Approved",0,F395-O395&lt;=0,0,F395-O395&lt;=0,0,F395-O395&gt;=3,3,F395-O395&lt;3,F395-O395)),"")</f>
        <v/>
      </c>
      <c r="Q395" s="4" cm="1">
        <f t="array" ref="Q395">_xlfn.IFS(O395=0,0,O395&gt;=0,O395+P395)</f>
        <v>0</v>
      </c>
      <c r="R395" s="5" t="str">
        <f t="shared" si="5"/>
        <v/>
      </c>
      <c r="S395" s="4" cm="1">
        <f t="array" ref="S395">_xlfn.IFS(Q395=0,0,Q395&gt;=0,Q395+R395)</f>
        <v>0</v>
      </c>
      <c r="T39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5" s="5">
        <f>MAX(Table19[[#This Row],[Staff Hourly Wage as of December 31st, 2024
 (inclusive of all grants/enhancements, do NOT include top-up)]],Table19[[#This Row],[Base Wage + PE + Historical + GOF + HA + WEG + Wage increase + Wage floor ]])</f>
        <v>0</v>
      </c>
      <c r="V395" s="4">
        <f>Table19[[#This Row],[Final 2025 Hourly Wage
(Higher of column H '[2024 wage'] and column S '[2025 wage'])]]*Table19[[#This Row],[Estimated program hours worked from Jan 1st to Dec 31st 2025]]</f>
        <v>0</v>
      </c>
      <c r="X395" s="35" t="str">
        <f>Table19[[#This Row],[Wage Enhancement (WEG) Eligibility Rate per hour]]</f>
        <v/>
      </c>
      <c r="Y395" s="42">
        <f>Table19[[#This Row],[Hourly Pay Equity (PE) (if applicable)]]+Table19[[#This Row],[GOF (SWB) + Hourly Historical Funding (if applicable)]]</f>
        <v>0</v>
      </c>
      <c r="Z395" s="36">
        <f>IFERROR(Table19[[#This Row],[2025 Wage Increase Rate]]+Table19[[#This Row],[2025 Wage Floor Rate]]+Table19[[#This Row],[Wage Stability]],0)</f>
        <v>0</v>
      </c>
    </row>
    <row r="396" spans="1:26" outlineLevel="1" x14ac:dyDescent="0.55000000000000004">
      <c r="A396" s="11"/>
      <c r="B396" s="12"/>
      <c r="C396" s="12"/>
      <c r="D396" s="11"/>
      <c r="E396" s="32" t="str">
        <f>IF(ISERROR(VLOOKUP(D396,'Data Input (ROP Use Only)'!$D$1:$E$4,2,FALSE)),"",(VLOOKUP(D396,'Data Input (ROP Use Only)'!$D$1:$E$4,2,FALSE)))</f>
        <v/>
      </c>
      <c r="F396" s="32" t="str">
        <f>IF(ISERROR(VLOOKUP(D396,'Data Input (ROP Use Only)'!$D$1:$F$4,3,FALSE)),"",(VLOOKUP(D396,'Data Input (ROP Use Only)'!$D$1:$F$4,3,FALSE)))</f>
        <v/>
      </c>
      <c r="G396" s="9"/>
      <c r="H396" s="9"/>
      <c r="I396" s="10"/>
      <c r="J396" s="10"/>
      <c r="K396" s="10"/>
      <c r="L396" s="13">
        <f>SUM(Table19[[#This Row],[Base Wage per hour as of December 31st, 2024
 (before applying any grants/enhancements)]:[GOF (SWB) + Hourly Historical Funding (if applicable)]])</f>
        <v>0</v>
      </c>
      <c r="M396" s="7" t="str">
        <f>IF(ISERROR(VLOOKUP(D396,'Data Input (ROP Use Only)'!$D$1:$G$4,4,FALSE)),"",(VLOOKUP(D396,'Data Input (ROP Use Only)'!$D$1:$G$4,4,FALSE)))</f>
        <v/>
      </c>
      <c r="N396" s="5" t="str" cm="1">
        <f t="array" ref="N396">IFERROR((_xlfn.IFS(M396-L396&lt;=0,0,M396-L396&lt;=0,0,M396-L396&gt;=2,2,M396-L396&lt;3,M396-L396)),"")</f>
        <v/>
      </c>
      <c r="O396" s="5">
        <f>SUM(Table19[[#This Row],[Base Wage per hour as of December 31st, 2024
 (before applying any grants/enhancements)]:[GOF (SWB) + Hourly Historical Funding (if applicable)]],Table19[[#This Row],[Wage Enhancement (WEG) Eligibility Rate per hour]])</f>
        <v>0</v>
      </c>
      <c r="P396" s="5" t="str" cm="1">
        <f t="array" ref="P396">IFERROR((_xlfn.IFS(C396="NON-RECE",0,C396="Director-Approved",0,F396-O396&lt;=0,0,F396-O396&lt;=0,0,F396-O396&gt;=3,3,F396-O396&lt;3,F396-O396)),"")</f>
        <v/>
      </c>
      <c r="Q396" s="4" cm="1">
        <f t="array" ref="Q396">_xlfn.IFS(O396=0,0,O396&gt;=0,O396+P396)</f>
        <v>0</v>
      </c>
      <c r="R396" s="5" t="str">
        <f t="shared" ref="R396:R459" si="6">IF(C396="Director-Approved",0,(IF(C396="NON-RECE",0,(IF(ISERROR(IF(Q396&lt;E396,E396-Q396,0)),"",IF(Q396&lt;E396,E396-Q396,0))))))</f>
        <v/>
      </c>
      <c r="S396" s="4" cm="1">
        <f t="array" ref="S396">_xlfn.IFS(Q396=0,0,Q396&gt;=0,Q396+R396)</f>
        <v>0</v>
      </c>
      <c r="T39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6" s="5">
        <f>MAX(Table19[[#This Row],[Staff Hourly Wage as of December 31st, 2024
 (inclusive of all grants/enhancements, do NOT include top-up)]],Table19[[#This Row],[Base Wage + PE + Historical + GOF + HA + WEG + Wage increase + Wage floor ]])</f>
        <v>0</v>
      </c>
      <c r="V396" s="4">
        <f>Table19[[#This Row],[Final 2025 Hourly Wage
(Higher of column H '[2024 wage'] and column S '[2025 wage'])]]*Table19[[#This Row],[Estimated program hours worked from Jan 1st to Dec 31st 2025]]</f>
        <v>0</v>
      </c>
      <c r="X396" s="35" t="str">
        <f>Table19[[#This Row],[Wage Enhancement (WEG) Eligibility Rate per hour]]</f>
        <v/>
      </c>
      <c r="Y396" s="42">
        <f>Table19[[#This Row],[Hourly Pay Equity (PE) (if applicable)]]+Table19[[#This Row],[GOF (SWB) + Hourly Historical Funding (if applicable)]]</f>
        <v>0</v>
      </c>
      <c r="Z396" s="36">
        <f>IFERROR(Table19[[#This Row],[2025 Wage Increase Rate]]+Table19[[#This Row],[2025 Wage Floor Rate]]+Table19[[#This Row],[Wage Stability]],0)</f>
        <v>0</v>
      </c>
    </row>
    <row r="397" spans="1:26" outlineLevel="1" x14ac:dyDescent="0.55000000000000004">
      <c r="A397" s="11"/>
      <c r="B397" s="12"/>
      <c r="C397" s="12"/>
      <c r="D397" s="11"/>
      <c r="E397" s="32" t="str">
        <f>IF(ISERROR(VLOOKUP(D397,'Data Input (ROP Use Only)'!$D$1:$E$4,2,FALSE)),"",(VLOOKUP(D397,'Data Input (ROP Use Only)'!$D$1:$E$4,2,FALSE)))</f>
        <v/>
      </c>
      <c r="F397" s="32" t="str">
        <f>IF(ISERROR(VLOOKUP(D397,'Data Input (ROP Use Only)'!$D$1:$F$4,3,FALSE)),"",(VLOOKUP(D397,'Data Input (ROP Use Only)'!$D$1:$F$4,3,FALSE)))</f>
        <v/>
      </c>
      <c r="G397" s="9"/>
      <c r="H397" s="9"/>
      <c r="I397" s="10"/>
      <c r="J397" s="10"/>
      <c r="K397" s="10"/>
      <c r="L397" s="13">
        <f>SUM(Table19[[#This Row],[Base Wage per hour as of December 31st, 2024
 (before applying any grants/enhancements)]:[GOF (SWB) + Hourly Historical Funding (if applicable)]])</f>
        <v>0</v>
      </c>
      <c r="M397" s="7" t="str">
        <f>IF(ISERROR(VLOOKUP(D397,'Data Input (ROP Use Only)'!$D$1:$G$4,4,FALSE)),"",(VLOOKUP(D397,'Data Input (ROP Use Only)'!$D$1:$G$4,4,FALSE)))</f>
        <v/>
      </c>
      <c r="N397" s="5" t="str" cm="1">
        <f t="array" ref="N397">IFERROR((_xlfn.IFS(M397-L397&lt;=0,0,M397-L397&lt;=0,0,M397-L397&gt;=2,2,M397-L397&lt;3,M397-L397)),"")</f>
        <v/>
      </c>
      <c r="O397" s="5">
        <f>SUM(Table19[[#This Row],[Base Wage per hour as of December 31st, 2024
 (before applying any grants/enhancements)]:[GOF (SWB) + Hourly Historical Funding (if applicable)]],Table19[[#This Row],[Wage Enhancement (WEG) Eligibility Rate per hour]])</f>
        <v>0</v>
      </c>
      <c r="P397" s="5" t="str" cm="1">
        <f t="array" ref="P397">IFERROR((_xlfn.IFS(C397="NON-RECE",0,C397="Director-Approved",0,F397-O397&lt;=0,0,F397-O397&lt;=0,0,F397-O397&gt;=3,3,F397-O397&lt;3,F397-O397)),"")</f>
        <v/>
      </c>
      <c r="Q397" s="4" cm="1">
        <f t="array" ref="Q397">_xlfn.IFS(O397=0,0,O397&gt;=0,O397+P397)</f>
        <v>0</v>
      </c>
      <c r="R397" s="5" t="str">
        <f t="shared" si="6"/>
        <v/>
      </c>
      <c r="S397" s="4" cm="1">
        <f t="array" ref="S397">_xlfn.IFS(Q397=0,0,Q397&gt;=0,Q397+R397)</f>
        <v>0</v>
      </c>
      <c r="T39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7" s="5">
        <f>MAX(Table19[[#This Row],[Staff Hourly Wage as of December 31st, 2024
 (inclusive of all grants/enhancements, do NOT include top-up)]],Table19[[#This Row],[Base Wage + PE + Historical + GOF + HA + WEG + Wage increase + Wage floor ]])</f>
        <v>0</v>
      </c>
      <c r="V397" s="4">
        <f>Table19[[#This Row],[Final 2025 Hourly Wage
(Higher of column H '[2024 wage'] and column S '[2025 wage'])]]*Table19[[#This Row],[Estimated program hours worked from Jan 1st to Dec 31st 2025]]</f>
        <v>0</v>
      </c>
      <c r="X397" s="35" t="str">
        <f>Table19[[#This Row],[Wage Enhancement (WEG) Eligibility Rate per hour]]</f>
        <v/>
      </c>
      <c r="Y397" s="42">
        <f>Table19[[#This Row],[Hourly Pay Equity (PE) (if applicable)]]+Table19[[#This Row],[GOF (SWB) + Hourly Historical Funding (if applicable)]]</f>
        <v>0</v>
      </c>
      <c r="Z397" s="36">
        <f>IFERROR(Table19[[#This Row],[2025 Wage Increase Rate]]+Table19[[#This Row],[2025 Wage Floor Rate]]+Table19[[#This Row],[Wage Stability]],0)</f>
        <v>0</v>
      </c>
    </row>
    <row r="398" spans="1:26" outlineLevel="1" x14ac:dyDescent="0.55000000000000004">
      <c r="A398" s="11"/>
      <c r="B398" s="12"/>
      <c r="C398" s="12"/>
      <c r="D398" s="11"/>
      <c r="E398" s="32" t="str">
        <f>IF(ISERROR(VLOOKUP(D398,'Data Input (ROP Use Only)'!$D$1:$E$4,2,FALSE)),"",(VLOOKUP(D398,'Data Input (ROP Use Only)'!$D$1:$E$4,2,FALSE)))</f>
        <v/>
      </c>
      <c r="F398" s="32" t="str">
        <f>IF(ISERROR(VLOOKUP(D398,'Data Input (ROP Use Only)'!$D$1:$F$4,3,FALSE)),"",(VLOOKUP(D398,'Data Input (ROP Use Only)'!$D$1:$F$4,3,FALSE)))</f>
        <v/>
      </c>
      <c r="G398" s="9"/>
      <c r="H398" s="9"/>
      <c r="I398" s="10"/>
      <c r="J398" s="10"/>
      <c r="K398" s="10"/>
      <c r="L398" s="13">
        <f>SUM(Table19[[#This Row],[Base Wage per hour as of December 31st, 2024
 (before applying any grants/enhancements)]:[GOF (SWB) + Hourly Historical Funding (if applicable)]])</f>
        <v>0</v>
      </c>
      <c r="M398" s="7" t="str">
        <f>IF(ISERROR(VLOOKUP(D398,'Data Input (ROP Use Only)'!$D$1:$G$4,4,FALSE)),"",(VLOOKUP(D398,'Data Input (ROP Use Only)'!$D$1:$G$4,4,FALSE)))</f>
        <v/>
      </c>
      <c r="N398" s="5" t="str" cm="1">
        <f t="array" ref="N398">IFERROR((_xlfn.IFS(M398-L398&lt;=0,0,M398-L398&lt;=0,0,M398-L398&gt;=2,2,M398-L398&lt;3,M398-L398)),"")</f>
        <v/>
      </c>
      <c r="O398" s="5">
        <f>SUM(Table19[[#This Row],[Base Wage per hour as of December 31st, 2024
 (before applying any grants/enhancements)]:[GOF (SWB) + Hourly Historical Funding (if applicable)]],Table19[[#This Row],[Wage Enhancement (WEG) Eligibility Rate per hour]])</f>
        <v>0</v>
      </c>
      <c r="P398" s="5" t="str" cm="1">
        <f t="array" ref="P398">IFERROR((_xlfn.IFS(C398="NON-RECE",0,C398="Director-Approved",0,F398-O398&lt;=0,0,F398-O398&lt;=0,0,F398-O398&gt;=3,3,F398-O398&lt;3,F398-O398)),"")</f>
        <v/>
      </c>
      <c r="Q398" s="4" cm="1">
        <f t="array" ref="Q398">_xlfn.IFS(O398=0,0,O398&gt;=0,O398+P398)</f>
        <v>0</v>
      </c>
      <c r="R398" s="5" t="str">
        <f t="shared" si="6"/>
        <v/>
      </c>
      <c r="S398" s="4" cm="1">
        <f t="array" ref="S398">_xlfn.IFS(Q398=0,0,Q398&gt;=0,Q398+R398)</f>
        <v>0</v>
      </c>
      <c r="T39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8" s="5">
        <f>MAX(Table19[[#This Row],[Staff Hourly Wage as of December 31st, 2024
 (inclusive of all grants/enhancements, do NOT include top-up)]],Table19[[#This Row],[Base Wage + PE + Historical + GOF + HA + WEG + Wage increase + Wage floor ]])</f>
        <v>0</v>
      </c>
      <c r="V398" s="4">
        <f>Table19[[#This Row],[Final 2025 Hourly Wage
(Higher of column H '[2024 wage'] and column S '[2025 wage'])]]*Table19[[#This Row],[Estimated program hours worked from Jan 1st to Dec 31st 2025]]</f>
        <v>0</v>
      </c>
      <c r="X398" s="35" t="str">
        <f>Table19[[#This Row],[Wage Enhancement (WEG) Eligibility Rate per hour]]</f>
        <v/>
      </c>
      <c r="Y398" s="42">
        <f>Table19[[#This Row],[Hourly Pay Equity (PE) (if applicable)]]+Table19[[#This Row],[GOF (SWB) + Hourly Historical Funding (if applicable)]]</f>
        <v>0</v>
      </c>
      <c r="Z398" s="36">
        <f>IFERROR(Table19[[#This Row],[2025 Wage Increase Rate]]+Table19[[#This Row],[2025 Wage Floor Rate]]+Table19[[#This Row],[Wage Stability]],0)</f>
        <v>0</v>
      </c>
    </row>
    <row r="399" spans="1:26" outlineLevel="1" x14ac:dyDescent="0.55000000000000004">
      <c r="A399" s="11"/>
      <c r="B399" s="12"/>
      <c r="C399" s="12"/>
      <c r="D399" s="11"/>
      <c r="E399" s="32" t="str">
        <f>IF(ISERROR(VLOOKUP(D399,'Data Input (ROP Use Only)'!$D$1:$E$4,2,FALSE)),"",(VLOOKUP(D399,'Data Input (ROP Use Only)'!$D$1:$E$4,2,FALSE)))</f>
        <v/>
      </c>
      <c r="F399" s="32" t="str">
        <f>IF(ISERROR(VLOOKUP(D399,'Data Input (ROP Use Only)'!$D$1:$F$4,3,FALSE)),"",(VLOOKUP(D399,'Data Input (ROP Use Only)'!$D$1:$F$4,3,FALSE)))</f>
        <v/>
      </c>
      <c r="G399" s="9"/>
      <c r="H399" s="9"/>
      <c r="I399" s="10"/>
      <c r="J399" s="10"/>
      <c r="K399" s="10"/>
      <c r="L399" s="13">
        <f>SUM(Table19[[#This Row],[Base Wage per hour as of December 31st, 2024
 (before applying any grants/enhancements)]:[GOF (SWB) + Hourly Historical Funding (if applicable)]])</f>
        <v>0</v>
      </c>
      <c r="M399" s="7" t="str">
        <f>IF(ISERROR(VLOOKUP(D399,'Data Input (ROP Use Only)'!$D$1:$G$4,4,FALSE)),"",(VLOOKUP(D399,'Data Input (ROP Use Only)'!$D$1:$G$4,4,FALSE)))</f>
        <v/>
      </c>
      <c r="N399" s="5" t="str" cm="1">
        <f t="array" ref="N399">IFERROR((_xlfn.IFS(M399-L399&lt;=0,0,M399-L399&lt;=0,0,M399-L399&gt;=2,2,M399-L399&lt;3,M399-L399)),"")</f>
        <v/>
      </c>
      <c r="O399" s="5">
        <f>SUM(Table19[[#This Row],[Base Wage per hour as of December 31st, 2024
 (before applying any grants/enhancements)]:[GOF (SWB) + Hourly Historical Funding (if applicable)]],Table19[[#This Row],[Wage Enhancement (WEG) Eligibility Rate per hour]])</f>
        <v>0</v>
      </c>
      <c r="P399" s="5" t="str" cm="1">
        <f t="array" ref="P399">IFERROR((_xlfn.IFS(C399="NON-RECE",0,C399="Director-Approved",0,F399-O399&lt;=0,0,F399-O399&lt;=0,0,F399-O399&gt;=3,3,F399-O399&lt;3,F399-O399)),"")</f>
        <v/>
      </c>
      <c r="Q399" s="4" cm="1">
        <f t="array" ref="Q399">_xlfn.IFS(O399=0,0,O399&gt;=0,O399+P399)</f>
        <v>0</v>
      </c>
      <c r="R399" s="5" t="str">
        <f t="shared" si="6"/>
        <v/>
      </c>
      <c r="S399" s="4" cm="1">
        <f t="array" ref="S399">_xlfn.IFS(Q399=0,0,Q399&gt;=0,Q399+R399)</f>
        <v>0</v>
      </c>
      <c r="T39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399" s="5">
        <f>MAX(Table19[[#This Row],[Staff Hourly Wage as of December 31st, 2024
 (inclusive of all grants/enhancements, do NOT include top-up)]],Table19[[#This Row],[Base Wage + PE + Historical + GOF + HA + WEG + Wage increase + Wage floor ]])</f>
        <v>0</v>
      </c>
      <c r="V399" s="4">
        <f>Table19[[#This Row],[Final 2025 Hourly Wage
(Higher of column H '[2024 wage'] and column S '[2025 wage'])]]*Table19[[#This Row],[Estimated program hours worked from Jan 1st to Dec 31st 2025]]</f>
        <v>0</v>
      </c>
      <c r="X399" s="35" t="str">
        <f>Table19[[#This Row],[Wage Enhancement (WEG) Eligibility Rate per hour]]</f>
        <v/>
      </c>
      <c r="Y399" s="42">
        <f>Table19[[#This Row],[Hourly Pay Equity (PE) (if applicable)]]+Table19[[#This Row],[GOF (SWB) + Hourly Historical Funding (if applicable)]]</f>
        <v>0</v>
      </c>
      <c r="Z399" s="36">
        <f>IFERROR(Table19[[#This Row],[2025 Wage Increase Rate]]+Table19[[#This Row],[2025 Wage Floor Rate]]+Table19[[#This Row],[Wage Stability]],0)</f>
        <v>0</v>
      </c>
    </row>
    <row r="400" spans="1:26" x14ac:dyDescent="0.55000000000000004">
      <c r="A400" s="11"/>
      <c r="B400" s="12"/>
      <c r="C400" s="12"/>
      <c r="D400" s="11"/>
      <c r="E400" s="32" t="str">
        <f>IF(ISERROR(VLOOKUP(D400,'Data Input (ROP Use Only)'!$D$1:$E$4,2,FALSE)),"",(VLOOKUP(D400,'Data Input (ROP Use Only)'!$D$1:$E$4,2,FALSE)))</f>
        <v/>
      </c>
      <c r="F400" s="32" t="str">
        <f>IF(ISERROR(VLOOKUP(D400,'Data Input (ROP Use Only)'!$D$1:$F$4,3,FALSE)),"",(VLOOKUP(D400,'Data Input (ROP Use Only)'!$D$1:$F$4,3,FALSE)))</f>
        <v/>
      </c>
      <c r="G400" s="9"/>
      <c r="H400" s="9"/>
      <c r="I400" s="10"/>
      <c r="J400" s="10"/>
      <c r="K400" s="10"/>
      <c r="L400" s="13">
        <f>SUM(Table19[[#This Row],[Base Wage per hour as of December 31st, 2024
 (before applying any grants/enhancements)]:[GOF (SWB) + Hourly Historical Funding (if applicable)]])</f>
        <v>0</v>
      </c>
      <c r="M400" s="7" t="str">
        <f>IF(ISERROR(VLOOKUP(D400,'Data Input (ROP Use Only)'!$D$1:$G$4,4,FALSE)),"",(VLOOKUP(D400,'Data Input (ROP Use Only)'!$D$1:$G$4,4,FALSE)))</f>
        <v/>
      </c>
      <c r="N400" s="5" t="str" cm="1">
        <f t="array" ref="N400">IFERROR((_xlfn.IFS(M400-L400&lt;=0,0,M400-L400&lt;=0,0,M400-L400&gt;=2,2,M400-L400&lt;3,M400-L400)),"")</f>
        <v/>
      </c>
      <c r="O400" s="5">
        <f>SUM(Table19[[#This Row],[Base Wage per hour as of December 31st, 2024
 (before applying any grants/enhancements)]:[GOF (SWB) + Hourly Historical Funding (if applicable)]],Table19[[#This Row],[Wage Enhancement (WEG) Eligibility Rate per hour]])</f>
        <v>0</v>
      </c>
      <c r="P400" s="5" t="str" cm="1">
        <f t="array" ref="P400">IFERROR((_xlfn.IFS(C400="NON-RECE",0,C400="Director-Approved",0,F400-O400&lt;=0,0,F400-O400&lt;=0,0,F400-O400&gt;=3,3,F400-O400&lt;3,F400-O400)),"")</f>
        <v/>
      </c>
      <c r="Q400" s="4" cm="1">
        <f t="array" ref="Q400">_xlfn.IFS(O400=0,0,O400&gt;=0,O400+P400)</f>
        <v>0</v>
      </c>
      <c r="R400" s="5" t="str">
        <f t="shared" si="6"/>
        <v/>
      </c>
      <c r="S400" s="4" cm="1">
        <f t="array" ref="S400">_xlfn.IFS(Q400=0,0,Q400&gt;=0,Q400+R400)</f>
        <v>0</v>
      </c>
      <c r="T40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0" s="5">
        <f>MAX(Table19[[#This Row],[Staff Hourly Wage as of December 31st, 2024
 (inclusive of all grants/enhancements, do NOT include top-up)]],Table19[[#This Row],[Base Wage + PE + Historical + GOF + HA + WEG + Wage increase + Wage floor ]])</f>
        <v>0</v>
      </c>
      <c r="V400" s="4">
        <f>Table19[[#This Row],[Final 2025 Hourly Wage
(Higher of column H '[2024 wage'] and column S '[2025 wage'])]]*Table19[[#This Row],[Estimated program hours worked from Jan 1st to Dec 31st 2025]]</f>
        <v>0</v>
      </c>
      <c r="X400" s="35" t="str">
        <f>Table19[[#This Row],[Wage Enhancement (WEG) Eligibility Rate per hour]]</f>
        <v/>
      </c>
      <c r="Y400" s="42">
        <f>Table19[[#This Row],[Hourly Pay Equity (PE) (if applicable)]]+Table19[[#This Row],[GOF (SWB) + Hourly Historical Funding (if applicable)]]</f>
        <v>0</v>
      </c>
      <c r="Z400" s="36">
        <f>IFERROR(Table19[[#This Row],[2025 Wage Increase Rate]]+Table19[[#This Row],[2025 Wage Floor Rate]]+Table19[[#This Row],[Wage Stability]],0)</f>
        <v>0</v>
      </c>
    </row>
    <row r="401" spans="1:26" outlineLevel="1" x14ac:dyDescent="0.55000000000000004">
      <c r="A401" s="11"/>
      <c r="B401" s="12"/>
      <c r="C401" s="12"/>
      <c r="D401" s="11"/>
      <c r="E401" s="32" t="str">
        <f>IF(ISERROR(VLOOKUP(D401,'Data Input (ROP Use Only)'!$D$1:$E$4,2,FALSE)),"",(VLOOKUP(D401,'Data Input (ROP Use Only)'!$D$1:$E$4,2,FALSE)))</f>
        <v/>
      </c>
      <c r="F401" s="32" t="str">
        <f>IF(ISERROR(VLOOKUP(D401,'Data Input (ROP Use Only)'!$D$1:$F$4,3,FALSE)),"",(VLOOKUP(D401,'Data Input (ROP Use Only)'!$D$1:$F$4,3,FALSE)))</f>
        <v/>
      </c>
      <c r="G401" s="9"/>
      <c r="H401" s="9"/>
      <c r="I401" s="10"/>
      <c r="J401" s="10"/>
      <c r="K401" s="10"/>
      <c r="L401" s="13">
        <f>SUM(Table19[[#This Row],[Base Wage per hour as of December 31st, 2024
 (before applying any grants/enhancements)]:[GOF (SWB) + Hourly Historical Funding (if applicable)]])</f>
        <v>0</v>
      </c>
      <c r="M401" s="7" t="str">
        <f>IF(ISERROR(VLOOKUP(D401,'Data Input (ROP Use Only)'!$D$1:$G$4,4,FALSE)),"",(VLOOKUP(D401,'Data Input (ROP Use Only)'!$D$1:$G$4,4,FALSE)))</f>
        <v/>
      </c>
      <c r="N401" s="5" t="str" cm="1">
        <f t="array" ref="N401">IFERROR((_xlfn.IFS(M401-L401&lt;=0,0,M401-L401&lt;=0,0,M401-L401&gt;=2,2,M401-L401&lt;3,M401-L401)),"")</f>
        <v/>
      </c>
      <c r="O401" s="5">
        <f>SUM(Table19[[#This Row],[Base Wage per hour as of December 31st, 2024
 (before applying any grants/enhancements)]:[GOF (SWB) + Hourly Historical Funding (if applicable)]],Table19[[#This Row],[Wage Enhancement (WEG) Eligibility Rate per hour]])</f>
        <v>0</v>
      </c>
      <c r="P401" s="5" t="str" cm="1">
        <f t="array" ref="P401">IFERROR((_xlfn.IFS(C401="NON-RECE",0,C401="Director-Approved",0,F401-O401&lt;=0,0,F401-O401&lt;=0,0,F401-O401&gt;=3,3,F401-O401&lt;3,F401-O401)),"")</f>
        <v/>
      </c>
      <c r="Q401" s="4" cm="1">
        <f t="array" ref="Q401">_xlfn.IFS(O401=0,0,O401&gt;=0,O401+P401)</f>
        <v>0</v>
      </c>
      <c r="R401" s="5" t="str">
        <f t="shared" si="6"/>
        <v/>
      </c>
      <c r="S401" s="4" cm="1">
        <f t="array" ref="S401">_xlfn.IFS(Q401=0,0,Q401&gt;=0,Q401+R401)</f>
        <v>0</v>
      </c>
      <c r="T40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1" s="5">
        <f>MAX(Table19[[#This Row],[Staff Hourly Wage as of December 31st, 2024
 (inclusive of all grants/enhancements, do NOT include top-up)]],Table19[[#This Row],[Base Wage + PE + Historical + GOF + HA + WEG + Wage increase + Wage floor ]])</f>
        <v>0</v>
      </c>
      <c r="V401" s="4">
        <f>Table19[[#This Row],[Final 2025 Hourly Wage
(Higher of column H '[2024 wage'] and column S '[2025 wage'])]]*Table19[[#This Row],[Estimated program hours worked from Jan 1st to Dec 31st 2025]]</f>
        <v>0</v>
      </c>
      <c r="X401" s="35" t="str">
        <f>Table19[[#This Row],[Wage Enhancement (WEG) Eligibility Rate per hour]]</f>
        <v/>
      </c>
      <c r="Y401" s="42">
        <f>Table19[[#This Row],[Hourly Pay Equity (PE) (if applicable)]]+Table19[[#This Row],[GOF (SWB) + Hourly Historical Funding (if applicable)]]</f>
        <v>0</v>
      </c>
      <c r="Z401" s="36">
        <f>IFERROR(Table19[[#This Row],[2025 Wage Increase Rate]]+Table19[[#This Row],[2025 Wage Floor Rate]]+Table19[[#This Row],[Wage Stability]],0)</f>
        <v>0</v>
      </c>
    </row>
    <row r="402" spans="1:26" outlineLevel="1" x14ac:dyDescent="0.55000000000000004">
      <c r="A402" s="11"/>
      <c r="B402" s="12"/>
      <c r="C402" s="12"/>
      <c r="D402" s="11"/>
      <c r="E402" s="32" t="str">
        <f>IF(ISERROR(VLOOKUP(D402,'Data Input (ROP Use Only)'!$D$1:$E$4,2,FALSE)),"",(VLOOKUP(D402,'Data Input (ROP Use Only)'!$D$1:$E$4,2,FALSE)))</f>
        <v/>
      </c>
      <c r="F402" s="32" t="str">
        <f>IF(ISERROR(VLOOKUP(D402,'Data Input (ROP Use Only)'!$D$1:$F$4,3,FALSE)),"",(VLOOKUP(D402,'Data Input (ROP Use Only)'!$D$1:$F$4,3,FALSE)))</f>
        <v/>
      </c>
      <c r="G402" s="9"/>
      <c r="H402" s="9"/>
      <c r="I402" s="10"/>
      <c r="J402" s="10"/>
      <c r="K402" s="10"/>
      <c r="L402" s="13">
        <f>SUM(Table19[[#This Row],[Base Wage per hour as of December 31st, 2024
 (before applying any grants/enhancements)]:[GOF (SWB) + Hourly Historical Funding (if applicable)]])</f>
        <v>0</v>
      </c>
      <c r="M402" s="7" t="str">
        <f>IF(ISERROR(VLOOKUP(D402,'Data Input (ROP Use Only)'!$D$1:$G$4,4,FALSE)),"",(VLOOKUP(D402,'Data Input (ROP Use Only)'!$D$1:$G$4,4,FALSE)))</f>
        <v/>
      </c>
      <c r="N402" s="5" t="str" cm="1">
        <f t="array" ref="N402">IFERROR((_xlfn.IFS(M402-L402&lt;=0,0,M402-L402&lt;=0,0,M402-L402&gt;=2,2,M402-L402&lt;3,M402-L402)),"")</f>
        <v/>
      </c>
      <c r="O402" s="5">
        <f>SUM(Table19[[#This Row],[Base Wage per hour as of December 31st, 2024
 (before applying any grants/enhancements)]:[GOF (SWB) + Hourly Historical Funding (if applicable)]],Table19[[#This Row],[Wage Enhancement (WEG) Eligibility Rate per hour]])</f>
        <v>0</v>
      </c>
      <c r="P402" s="5" t="str" cm="1">
        <f t="array" ref="P402">IFERROR((_xlfn.IFS(C402="NON-RECE",0,C402="Director-Approved",0,F402-O402&lt;=0,0,F402-O402&lt;=0,0,F402-O402&gt;=3,3,F402-O402&lt;3,F402-O402)),"")</f>
        <v/>
      </c>
      <c r="Q402" s="4" cm="1">
        <f t="array" ref="Q402">_xlfn.IFS(O402=0,0,O402&gt;=0,O402+P402)</f>
        <v>0</v>
      </c>
      <c r="R402" s="5" t="str">
        <f t="shared" si="6"/>
        <v/>
      </c>
      <c r="S402" s="4" cm="1">
        <f t="array" ref="S402">_xlfn.IFS(Q402=0,0,Q402&gt;=0,Q402+R402)</f>
        <v>0</v>
      </c>
      <c r="T40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2" s="5">
        <f>MAX(Table19[[#This Row],[Staff Hourly Wage as of December 31st, 2024
 (inclusive of all grants/enhancements, do NOT include top-up)]],Table19[[#This Row],[Base Wage + PE + Historical + GOF + HA + WEG + Wage increase + Wage floor ]])</f>
        <v>0</v>
      </c>
      <c r="V402" s="4">
        <f>Table19[[#This Row],[Final 2025 Hourly Wage
(Higher of column H '[2024 wage'] and column S '[2025 wage'])]]*Table19[[#This Row],[Estimated program hours worked from Jan 1st to Dec 31st 2025]]</f>
        <v>0</v>
      </c>
      <c r="X402" s="35" t="str">
        <f>Table19[[#This Row],[Wage Enhancement (WEG) Eligibility Rate per hour]]</f>
        <v/>
      </c>
      <c r="Y402" s="42">
        <f>Table19[[#This Row],[Hourly Pay Equity (PE) (if applicable)]]+Table19[[#This Row],[GOF (SWB) + Hourly Historical Funding (if applicable)]]</f>
        <v>0</v>
      </c>
      <c r="Z402" s="36">
        <f>IFERROR(Table19[[#This Row],[2025 Wage Increase Rate]]+Table19[[#This Row],[2025 Wage Floor Rate]]+Table19[[#This Row],[Wage Stability]],0)</f>
        <v>0</v>
      </c>
    </row>
    <row r="403" spans="1:26" outlineLevel="1" x14ac:dyDescent="0.55000000000000004">
      <c r="A403" s="11"/>
      <c r="B403" s="12"/>
      <c r="C403" s="12"/>
      <c r="D403" s="11"/>
      <c r="E403" s="32" t="str">
        <f>IF(ISERROR(VLOOKUP(D403,'Data Input (ROP Use Only)'!$D$1:$E$4,2,FALSE)),"",(VLOOKUP(D403,'Data Input (ROP Use Only)'!$D$1:$E$4,2,FALSE)))</f>
        <v/>
      </c>
      <c r="F403" s="32" t="str">
        <f>IF(ISERROR(VLOOKUP(D403,'Data Input (ROP Use Only)'!$D$1:$F$4,3,FALSE)),"",(VLOOKUP(D403,'Data Input (ROP Use Only)'!$D$1:$F$4,3,FALSE)))</f>
        <v/>
      </c>
      <c r="G403" s="9"/>
      <c r="H403" s="9"/>
      <c r="I403" s="10"/>
      <c r="J403" s="10"/>
      <c r="K403" s="10"/>
      <c r="L403" s="13">
        <f>SUM(Table19[[#This Row],[Base Wage per hour as of December 31st, 2024
 (before applying any grants/enhancements)]:[GOF (SWB) + Hourly Historical Funding (if applicable)]])</f>
        <v>0</v>
      </c>
      <c r="M403" s="7" t="str">
        <f>IF(ISERROR(VLOOKUP(D403,'Data Input (ROP Use Only)'!$D$1:$G$4,4,FALSE)),"",(VLOOKUP(D403,'Data Input (ROP Use Only)'!$D$1:$G$4,4,FALSE)))</f>
        <v/>
      </c>
      <c r="N403" s="5" t="str" cm="1">
        <f t="array" ref="N403">IFERROR((_xlfn.IFS(M403-L403&lt;=0,0,M403-L403&lt;=0,0,M403-L403&gt;=2,2,M403-L403&lt;3,M403-L403)),"")</f>
        <v/>
      </c>
      <c r="O403" s="5">
        <f>SUM(Table19[[#This Row],[Base Wage per hour as of December 31st, 2024
 (before applying any grants/enhancements)]:[GOF (SWB) + Hourly Historical Funding (if applicable)]],Table19[[#This Row],[Wage Enhancement (WEG) Eligibility Rate per hour]])</f>
        <v>0</v>
      </c>
      <c r="P403" s="5" t="str" cm="1">
        <f t="array" ref="P403">IFERROR((_xlfn.IFS(C403="NON-RECE",0,C403="Director-Approved",0,F403-O403&lt;=0,0,F403-O403&lt;=0,0,F403-O403&gt;=3,3,F403-O403&lt;3,F403-O403)),"")</f>
        <v/>
      </c>
      <c r="Q403" s="4" cm="1">
        <f t="array" ref="Q403">_xlfn.IFS(O403=0,0,O403&gt;=0,O403+P403)</f>
        <v>0</v>
      </c>
      <c r="R403" s="5" t="str">
        <f t="shared" si="6"/>
        <v/>
      </c>
      <c r="S403" s="4" cm="1">
        <f t="array" ref="S403">_xlfn.IFS(Q403=0,0,Q403&gt;=0,Q403+R403)</f>
        <v>0</v>
      </c>
      <c r="T40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3" s="5">
        <f>MAX(Table19[[#This Row],[Staff Hourly Wage as of December 31st, 2024
 (inclusive of all grants/enhancements, do NOT include top-up)]],Table19[[#This Row],[Base Wage + PE + Historical + GOF + HA + WEG + Wage increase + Wage floor ]])</f>
        <v>0</v>
      </c>
      <c r="V403" s="4">
        <f>Table19[[#This Row],[Final 2025 Hourly Wage
(Higher of column H '[2024 wage'] and column S '[2025 wage'])]]*Table19[[#This Row],[Estimated program hours worked from Jan 1st to Dec 31st 2025]]</f>
        <v>0</v>
      </c>
      <c r="X403" s="35" t="str">
        <f>Table19[[#This Row],[Wage Enhancement (WEG) Eligibility Rate per hour]]</f>
        <v/>
      </c>
      <c r="Y403" s="42">
        <f>Table19[[#This Row],[Hourly Pay Equity (PE) (if applicable)]]+Table19[[#This Row],[GOF (SWB) + Hourly Historical Funding (if applicable)]]</f>
        <v>0</v>
      </c>
      <c r="Z403" s="36">
        <f>IFERROR(Table19[[#This Row],[2025 Wage Increase Rate]]+Table19[[#This Row],[2025 Wage Floor Rate]]+Table19[[#This Row],[Wage Stability]],0)</f>
        <v>0</v>
      </c>
    </row>
    <row r="404" spans="1:26" outlineLevel="1" x14ac:dyDescent="0.55000000000000004">
      <c r="A404" s="11"/>
      <c r="B404" s="12"/>
      <c r="C404" s="12"/>
      <c r="D404" s="11"/>
      <c r="E404" s="32" t="str">
        <f>IF(ISERROR(VLOOKUP(D404,'Data Input (ROP Use Only)'!$D$1:$E$4,2,FALSE)),"",(VLOOKUP(D404,'Data Input (ROP Use Only)'!$D$1:$E$4,2,FALSE)))</f>
        <v/>
      </c>
      <c r="F404" s="32" t="str">
        <f>IF(ISERROR(VLOOKUP(D404,'Data Input (ROP Use Only)'!$D$1:$F$4,3,FALSE)),"",(VLOOKUP(D404,'Data Input (ROP Use Only)'!$D$1:$F$4,3,FALSE)))</f>
        <v/>
      </c>
      <c r="G404" s="9"/>
      <c r="H404" s="9"/>
      <c r="I404" s="10"/>
      <c r="J404" s="10"/>
      <c r="K404" s="10"/>
      <c r="L404" s="13">
        <f>SUM(Table19[[#This Row],[Base Wage per hour as of December 31st, 2024
 (before applying any grants/enhancements)]:[GOF (SWB) + Hourly Historical Funding (if applicable)]])</f>
        <v>0</v>
      </c>
      <c r="M404" s="7" t="str">
        <f>IF(ISERROR(VLOOKUP(D404,'Data Input (ROP Use Only)'!$D$1:$G$4,4,FALSE)),"",(VLOOKUP(D404,'Data Input (ROP Use Only)'!$D$1:$G$4,4,FALSE)))</f>
        <v/>
      </c>
      <c r="N404" s="5" t="str" cm="1">
        <f t="array" ref="N404">IFERROR((_xlfn.IFS(M404-L404&lt;=0,0,M404-L404&lt;=0,0,M404-L404&gt;=2,2,M404-L404&lt;3,M404-L404)),"")</f>
        <v/>
      </c>
      <c r="O404" s="5">
        <f>SUM(Table19[[#This Row],[Base Wage per hour as of December 31st, 2024
 (before applying any grants/enhancements)]:[GOF (SWB) + Hourly Historical Funding (if applicable)]],Table19[[#This Row],[Wage Enhancement (WEG) Eligibility Rate per hour]])</f>
        <v>0</v>
      </c>
      <c r="P404" s="5" t="str" cm="1">
        <f t="array" ref="P404">IFERROR((_xlfn.IFS(C404="NON-RECE",0,C404="Director-Approved",0,F404-O404&lt;=0,0,F404-O404&lt;=0,0,F404-O404&gt;=3,3,F404-O404&lt;3,F404-O404)),"")</f>
        <v/>
      </c>
      <c r="Q404" s="4" cm="1">
        <f t="array" ref="Q404">_xlfn.IFS(O404=0,0,O404&gt;=0,O404+P404)</f>
        <v>0</v>
      </c>
      <c r="R404" s="5" t="str">
        <f t="shared" si="6"/>
        <v/>
      </c>
      <c r="S404" s="4" cm="1">
        <f t="array" ref="S404">_xlfn.IFS(Q404=0,0,Q404&gt;=0,Q404+R404)</f>
        <v>0</v>
      </c>
      <c r="T40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4" s="5">
        <f>MAX(Table19[[#This Row],[Staff Hourly Wage as of December 31st, 2024
 (inclusive of all grants/enhancements, do NOT include top-up)]],Table19[[#This Row],[Base Wage + PE + Historical + GOF + HA + WEG + Wage increase + Wage floor ]])</f>
        <v>0</v>
      </c>
      <c r="V404" s="4">
        <f>Table19[[#This Row],[Final 2025 Hourly Wage
(Higher of column H '[2024 wage'] and column S '[2025 wage'])]]*Table19[[#This Row],[Estimated program hours worked from Jan 1st to Dec 31st 2025]]</f>
        <v>0</v>
      </c>
      <c r="X404" s="35" t="str">
        <f>Table19[[#This Row],[Wage Enhancement (WEG) Eligibility Rate per hour]]</f>
        <v/>
      </c>
      <c r="Y404" s="42">
        <f>Table19[[#This Row],[Hourly Pay Equity (PE) (if applicable)]]+Table19[[#This Row],[GOF (SWB) + Hourly Historical Funding (if applicable)]]</f>
        <v>0</v>
      </c>
      <c r="Z404" s="36">
        <f>IFERROR(Table19[[#This Row],[2025 Wage Increase Rate]]+Table19[[#This Row],[2025 Wage Floor Rate]]+Table19[[#This Row],[Wage Stability]],0)</f>
        <v>0</v>
      </c>
    </row>
    <row r="405" spans="1:26" outlineLevel="1" x14ac:dyDescent="0.55000000000000004">
      <c r="A405" s="11"/>
      <c r="B405" s="12"/>
      <c r="C405" s="12"/>
      <c r="D405" s="11"/>
      <c r="E405" s="32" t="str">
        <f>IF(ISERROR(VLOOKUP(D405,'Data Input (ROP Use Only)'!$D$1:$E$4,2,FALSE)),"",(VLOOKUP(D405,'Data Input (ROP Use Only)'!$D$1:$E$4,2,FALSE)))</f>
        <v/>
      </c>
      <c r="F405" s="32" t="str">
        <f>IF(ISERROR(VLOOKUP(D405,'Data Input (ROP Use Only)'!$D$1:$F$4,3,FALSE)),"",(VLOOKUP(D405,'Data Input (ROP Use Only)'!$D$1:$F$4,3,FALSE)))</f>
        <v/>
      </c>
      <c r="G405" s="9"/>
      <c r="H405" s="9"/>
      <c r="I405" s="10"/>
      <c r="J405" s="10"/>
      <c r="K405" s="10"/>
      <c r="L405" s="13">
        <f>SUM(Table19[[#This Row],[Base Wage per hour as of December 31st, 2024
 (before applying any grants/enhancements)]:[GOF (SWB) + Hourly Historical Funding (if applicable)]])</f>
        <v>0</v>
      </c>
      <c r="M405" s="7" t="str">
        <f>IF(ISERROR(VLOOKUP(D405,'Data Input (ROP Use Only)'!$D$1:$G$4,4,FALSE)),"",(VLOOKUP(D405,'Data Input (ROP Use Only)'!$D$1:$G$4,4,FALSE)))</f>
        <v/>
      </c>
      <c r="N405" s="5" t="str" cm="1">
        <f t="array" ref="N405">IFERROR((_xlfn.IFS(M405-L405&lt;=0,0,M405-L405&lt;=0,0,M405-L405&gt;=2,2,M405-L405&lt;3,M405-L405)),"")</f>
        <v/>
      </c>
      <c r="O405" s="5">
        <f>SUM(Table19[[#This Row],[Base Wage per hour as of December 31st, 2024
 (before applying any grants/enhancements)]:[GOF (SWB) + Hourly Historical Funding (if applicable)]],Table19[[#This Row],[Wage Enhancement (WEG) Eligibility Rate per hour]])</f>
        <v>0</v>
      </c>
      <c r="P405" s="5" t="str" cm="1">
        <f t="array" ref="P405">IFERROR((_xlfn.IFS(C405="NON-RECE",0,C405="Director-Approved",0,F405-O405&lt;=0,0,F405-O405&lt;=0,0,F405-O405&gt;=3,3,F405-O405&lt;3,F405-O405)),"")</f>
        <v/>
      </c>
      <c r="Q405" s="4" cm="1">
        <f t="array" ref="Q405">_xlfn.IFS(O405=0,0,O405&gt;=0,O405+P405)</f>
        <v>0</v>
      </c>
      <c r="R405" s="5" t="str">
        <f t="shared" si="6"/>
        <v/>
      </c>
      <c r="S405" s="4" cm="1">
        <f t="array" ref="S405">_xlfn.IFS(Q405=0,0,Q405&gt;=0,Q405+R405)</f>
        <v>0</v>
      </c>
      <c r="T40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5" s="5">
        <f>MAX(Table19[[#This Row],[Staff Hourly Wage as of December 31st, 2024
 (inclusive of all grants/enhancements, do NOT include top-up)]],Table19[[#This Row],[Base Wage + PE + Historical + GOF + HA + WEG + Wage increase + Wage floor ]])</f>
        <v>0</v>
      </c>
      <c r="V405" s="4">
        <f>Table19[[#This Row],[Final 2025 Hourly Wage
(Higher of column H '[2024 wage'] and column S '[2025 wage'])]]*Table19[[#This Row],[Estimated program hours worked from Jan 1st to Dec 31st 2025]]</f>
        <v>0</v>
      </c>
      <c r="X405" s="35" t="str">
        <f>Table19[[#This Row],[Wage Enhancement (WEG) Eligibility Rate per hour]]</f>
        <v/>
      </c>
      <c r="Y405" s="42">
        <f>Table19[[#This Row],[Hourly Pay Equity (PE) (if applicable)]]+Table19[[#This Row],[GOF (SWB) + Hourly Historical Funding (if applicable)]]</f>
        <v>0</v>
      </c>
      <c r="Z405" s="36">
        <f>IFERROR(Table19[[#This Row],[2025 Wage Increase Rate]]+Table19[[#This Row],[2025 Wage Floor Rate]]+Table19[[#This Row],[Wage Stability]],0)</f>
        <v>0</v>
      </c>
    </row>
    <row r="406" spans="1:26" outlineLevel="1" x14ac:dyDescent="0.55000000000000004">
      <c r="A406" s="11"/>
      <c r="B406" s="12"/>
      <c r="C406" s="12"/>
      <c r="D406" s="11"/>
      <c r="E406" s="32" t="str">
        <f>IF(ISERROR(VLOOKUP(D406,'Data Input (ROP Use Only)'!$D$1:$E$4,2,FALSE)),"",(VLOOKUP(D406,'Data Input (ROP Use Only)'!$D$1:$E$4,2,FALSE)))</f>
        <v/>
      </c>
      <c r="F406" s="32" t="str">
        <f>IF(ISERROR(VLOOKUP(D406,'Data Input (ROP Use Only)'!$D$1:$F$4,3,FALSE)),"",(VLOOKUP(D406,'Data Input (ROP Use Only)'!$D$1:$F$4,3,FALSE)))</f>
        <v/>
      </c>
      <c r="G406" s="9"/>
      <c r="H406" s="9"/>
      <c r="I406" s="10"/>
      <c r="J406" s="10"/>
      <c r="K406" s="10"/>
      <c r="L406" s="13">
        <f>SUM(Table19[[#This Row],[Base Wage per hour as of December 31st, 2024
 (before applying any grants/enhancements)]:[GOF (SWB) + Hourly Historical Funding (if applicable)]])</f>
        <v>0</v>
      </c>
      <c r="M406" s="7" t="str">
        <f>IF(ISERROR(VLOOKUP(D406,'Data Input (ROP Use Only)'!$D$1:$G$4,4,FALSE)),"",(VLOOKUP(D406,'Data Input (ROP Use Only)'!$D$1:$G$4,4,FALSE)))</f>
        <v/>
      </c>
      <c r="N406" s="5" t="str" cm="1">
        <f t="array" ref="N406">IFERROR((_xlfn.IFS(M406-L406&lt;=0,0,M406-L406&lt;=0,0,M406-L406&gt;=2,2,M406-L406&lt;3,M406-L406)),"")</f>
        <v/>
      </c>
      <c r="O406" s="5">
        <f>SUM(Table19[[#This Row],[Base Wage per hour as of December 31st, 2024
 (before applying any grants/enhancements)]:[GOF (SWB) + Hourly Historical Funding (if applicable)]],Table19[[#This Row],[Wage Enhancement (WEG) Eligibility Rate per hour]])</f>
        <v>0</v>
      </c>
      <c r="P406" s="5" t="str" cm="1">
        <f t="array" ref="P406">IFERROR((_xlfn.IFS(C406="NON-RECE",0,C406="Director-Approved",0,F406-O406&lt;=0,0,F406-O406&lt;=0,0,F406-O406&gt;=3,3,F406-O406&lt;3,F406-O406)),"")</f>
        <v/>
      </c>
      <c r="Q406" s="4" cm="1">
        <f t="array" ref="Q406">_xlfn.IFS(O406=0,0,O406&gt;=0,O406+P406)</f>
        <v>0</v>
      </c>
      <c r="R406" s="5" t="str">
        <f t="shared" si="6"/>
        <v/>
      </c>
      <c r="S406" s="4" cm="1">
        <f t="array" ref="S406">_xlfn.IFS(Q406=0,0,Q406&gt;=0,Q406+R406)</f>
        <v>0</v>
      </c>
      <c r="T40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6" s="5">
        <f>MAX(Table19[[#This Row],[Staff Hourly Wage as of December 31st, 2024
 (inclusive of all grants/enhancements, do NOT include top-up)]],Table19[[#This Row],[Base Wage + PE + Historical + GOF + HA + WEG + Wage increase + Wage floor ]])</f>
        <v>0</v>
      </c>
      <c r="V406" s="4">
        <f>Table19[[#This Row],[Final 2025 Hourly Wage
(Higher of column H '[2024 wage'] and column S '[2025 wage'])]]*Table19[[#This Row],[Estimated program hours worked from Jan 1st to Dec 31st 2025]]</f>
        <v>0</v>
      </c>
      <c r="X406" s="35" t="str">
        <f>Table19[[#This Row],[Wage Enhancement (WEG) Eligibility Rate per hour]]</f>
        <v/>
      </c>
      <c r="Y406" s="42">
        <f>Table19[[#This Row],[Hourly Pay Equity (PE) (if applicable)]]+Table19[[#This Row],[GOF (SWB) + Hourly Historical Funding (if applicable)]]</f>
        <v>0</v>
      </c>
      <c r="Z406" s="36">
        <f>IFERROR(Table19[[#This Row],[2025 Wage Increase Rate]]+Table19[[#This Row],[2025 Wage Floor Rate]]+Table19[[#This Row],[Wage Stability]],0)</f>
        <v>0</v>
      </c>
    </row>
    <row r="407" spans="1:26" outlineLevel="1" x14ac:dyDescent="0.55000000000000004">
      <c r="A407" s="11"/>
      <c r="B407" s="12"/>
      <c r="C407" s="12"/>
      <c r="D407" s="11"/>
      <c r="E407" s="32" t="str">
        <f>IF(ISERROR(VLOOKUP(D407,'Data Input (ROP Use Only)'!$D$1:$E$4,2,FALSE)),"",(VLOOKUP(D407,'Data Input (ROP Use Only)'!$D$1:$E$4,2,FALSE)))</f>
        <v/>
      </c>
      <c r="F407" s="32" t="str">
        <f>IF(ISERROR(VLOOKUP(D407,'Data Input (ROP Use Only)'!$D$1:$F$4,3,FALSE)),"",(VLOOKUP(D407,'Data Input (ROP Use Only)'!$D$1:$F$4,3,FALSE)))</f>
        <v/>
      </c>
      <c r="G407" s="9"/>
      <c r="H407" s="9"/>
      <c r="I407" s="10"/>
      <c r="J407" s="10"/>
      <c r="K407" s="10"/>
      <c r="L407" s="13">
        <f>SUM(Table19[[#This Row],[Base Wage per hour as of December 31st, 2024
 (before applying any grants/enhancements)]:[GOF (SWB) + Hourly Historical Funding (if applicable)]])</f>
        <v>0</v>
      </c>
      <c r="M407" s="7" t="str">
        <f>IF(ISERROR(VLOOKUP(D407,'Data Input (ROP Use Only)'!$D$1:$G$4,4,FALSE)),"",(VLOOKUP(D407,'Data Input (ROP Use Only)'!$D$1:$G$4,4,FALSE)))</f>
        <v/>
      </c>
      <c r="N407" s="5" t="str" cm="1">
        <f t="array" ref="N407">IFERROR((_xlfn.IFS(M407-L407&lt;=0,0,M407-L407&lt;=0,0,M407-L407&gt;=2,2,M407-L407&lt;3,M407-L407)),"")</f>
        <v/>
      </c>
      <c r="O407" s="5">
        <f>SUM(Table19[[#This Row],[Base Wage per hour as of December 31st, 2024
 (before applying any grants/enhancements)]:[GOF (SWB) + Hourly Historical Funding (if applicable)]],Table19[[#This Row],[Wage Enhancement (WEG) Eligibility Rate per hour]])</f>
        <v>0</v>
      </c>
      <c r="P407" s="5" t="str" cm="1">
        <f t="array" ref="P407">IFERROR((_xlfn.IFS(C407="NON-RECE",0,C407="Director-Approved",0,F407-O407&lt;=0,0,F407-O407&lt;=0,0,F407-O407&gt;=3,3,F407-O407&lt;3,F407-O407)),"")</f>
        <v/>
      </c>
      <c r="Q407" s="4" cm="1">
        <f t="array" ref="Q407">_xlfn.IFS(O407=0,0,O407&gt;=0,O407+P407)</f>
        <v>0</v>
      </c>
      <c r="R407" s="5" t="str">
        <f t="shared" si="6"/>
        <v/>
      </c>
      <c r="S407" s="4" cm="1">
        <f t="array" ref="S407">_xlfn.IFS(Q407=0,0,Q407&gt;=0,Q407+R407)</f>
        <v>0</v>
      </c>
      <c r="T40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7" s="5">
        <f>MAX(Table19[[#This Row],[Staff Hourly Wage as of December 31st, 2024
 (inclusive of all grants/enhancements, do NOT include top-up)]],Table19[[#This Row],[Base Wage + PE + Historical + GOF + HA + WEG + Wage increase + Wage floor ]])</f>
        <v>0</v>
      </c>
      <c r="V407" s="4">
        <f>Table19[[#This Row],[Final 2025 Hourly Wage
(Higher of column H '[2024 wage'] and column S '[2025 wage'])]]*Table19[[#This Row],[Estimated program hours worked from Jan 1st to Dec 31st 2025]]</f>
        <v>0</v>
      </c>
      <c r="X407" s="35" t="str">
        <f>Table19[[#This Row],[Wage Enhancement (WEG) Eligibility Rate per hour]]</f>
        <v/>
      </c>
      <c r="Y407" s="42">
        <f>Table19[[#This Row],[Hourly Pay Equity (PE) (if applicable)]]+Table19[[#This Row],[GOF (SWB) + Hourly Historical Funding (if applicable)]]</f>
        <v>0</v>
      </c>
      <c r="Z407" s="36">
        <f>IFERROR(Table19[[#This Row],[2025 Wage Increase Rate]]+Table19[[#This Row],[2025 Wage Floor Rate]]+Table19[[#This Row],[Wage Stability]],0)</f>
        <v>0</v>
      </c>
    </row>
    <row r="408" spans="1:26" outlineLevel="1" x14ac:dyDescent="0.55000000000000004">
      <c r="A408" s="11"/>
      <c r="B408" s="12"/>
      <c r="C408" s="12"/>
      <c r="D408" s="11"/>
      <c r="E408" s="32" t="str">
        <f>IF(ISERROR(VLOOKUP(D408,'Data Input (ROP Use Only)'!$D$1:$E$4,2,FALSE)),"",(VLOOKUP(D408,'Data Input (ROP Use Only)'!$D$1:$E$4,2,FALSE)))</f>
        <v/>
      </c>
      <c r="F408" s="32" t="str">
        <f>IF(ISERROR(VLOOKUP(D408,'Data Input (ROP Use Only)'!$D$1:$F$4,3,FALSE)),"",(VLOOKUP(D408,'Data Input (ROP Use Only)'!$D$1:$F$4,3,FALSE)))</f>
        <v/>
      </c>
      <c r="G408" s="9"/>
      <c r="H408" s="9"/>
      <c r="I408" s="10"/>
      <c r="J408" s="10"/>
      <c r="K408" s="10"/>
      <c r="L408" s="13">
        <f>SUM(Table19[[#This Row],[Base Wage per hour as of December 31st, 2024
 (before applying any grants/enhancements)]:[GOF (SWB) + Hourly Historical Funding (if applicable)]])</f>
        <v>0</v>
      </c>
      <c r="M408" s="7" t="str">
        <f>IF(ISERROR(VLOOKUP(D408,'Data Input (ROP Use Only)'!$D$1:$G$4,4,FALSE)),"",(VLOOKUP(D408,'Data Input (ROP Use Only)'!$D$1:$G$4,4,FALSE)))</f>
        <v/>
      </c>
      <c r="N408" s="5" t="str" cm="1">
        <f t="array" ref="N408">IFERROR((_xlfn.IFS(M408-L408&lt;=0,0,M408-L408&lt;=0,0,M408-L408&gt;=2,2,M408-L408&lt;3,M408-L408)),"")</f>
        <v/>
      </c>
      <c r="O408" s="5">
        <f>SUM(Table19[[#This Row],[Base Wage per hour as of December 31st, 2024
 (before applying any grants/enhancements)]:[GOF (SWB) + Hourly Historical Funding (if applicable)]],Table19[[#This Row],[Wage Enhancement (WEG) Eligibility Rate per hour]])</f>
        <v>0</v>
      </c>
      <c r="P408" s="5" t="str" cm="1">
        <f t="array" ref="P408">IFERROR((_xlfn.IFS(C408="NON-RECE",0,C408="Director-Approved",0,F408-O408&lt;=0,0,F408-O408&lt;=0,0,F408-O408&gt;=3,3,F408-O408&lt;3,F408-O408)),"")</f>
        <v/>
      </c>
      <c r="Q408" s="4" cm="1">
        <f t="array" ref="Q408">_xlfn.IFS(O408=0,0,O408&gt;=0,O408+P408)</f>
        <v>0</v>
      </c>
      <c r="R408" s="5" t="str">
        <f t="shared" si="6"/>
        <v/>
      </c>
      <c r="S408" s="4" cm="1">
        <f t="array" ref="S408">_xlfn.IFS(Q408=0,0,Q408&gt;=0,Q408+R408)</f>
        <v>0</v>
      </c>
      <c r="T40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8" s="5">
        <f>MAX(Table19[[#This Row],[Staff Hourly Wage as of December 31st, 2024
 (inclusive of all grants/enhancements, do NOT include top-up)]],Table19[[#This Row],[Base Wage + PE + Historical + GOF + HA + WEG + Wage increase + Wage floor ]])</f>
        <v>0</v>
      </c>
      <c r="V408" s="4">
        <f>Table19[[#This Row],[Final 2025 Hourly Wage
(Higher of column H '[2024 wage'] and column S '[2025 wage'])]]*Table19[[#This Row],[Estimated program hours worked from Jan 1st to Dec 31st 2025]]</f>
        <v>0</v>
      </c>
      <c r="X408" s="35" t="str">
        <f>Table19[[#This Row],[Wage Enhancement (WEG) Eligibility Rate per hour]]</f>
        <v/>
      </c>
      <c r="Y408" s="42">
        <f>Table19[[#This Row],[Hourly Pay Equity (PE) (if applicable)]]+Table19[[#This Row],[GOF (SWB) + Hourly Historical Funding (if applicable)]]</f>
        <v>0</v>
      </c>
      <c r="Z408" s="36">
        <f>IFERROR(Table19[[#This Row],[2025 Wage Increase Rate]]+Table19[[#This Row],[2025 Wage Floor Rate]]+Table19[[#This Row],[Wage Stability]],0)</f>
        <v>0</v>
      </c>
    </row>
    <row r="409" spans="1:26" outlineLevel="1" x14ac:dyDescent="0.55000000000000004">
      <c r="A409" s="11"/>
      <c r="B409" s="12"/>
      <c r="C409" s="12"/>
      <c r="D409" s="11"/>
      <c r="E409" s="32" t="str">
        <f>IF(ISERROR(VLOOKUP(D409,'Data Input (ROP Use Only)'!$D$1:$E$4,2,FALSE)),"",(VLOOKUP(D409,'Data Input (ROP Use Only)'!$D$1:$E$4,2,FALSE)))</f>
        <v/>
      </c>
      <c r="F409" s="32" t="str">
        <f>IF(ISERROR(VLOOKUP(D409,'Data Input (ROP Use Only)'!$D$1:$F$4,3,FALSE)),"",(VLOOKUP(D409,'Data Input (ROP Use Only)'!$D$1:$F$4,3,FALSE)))</f>
        <v/>
      </c>
      <c r="G409" s="9"/>
      <c r="H409" s="9"/>
      <c r="I409" s="10"/>
      <c r="J409" s="10"/>
      <c r="K409" s="10"/>
      <c r="L409" s="13">
        <f>SUM(Table19[[#This Row],[Base Wage per hour as of December 31st, 2024
 (before applying any grants/enhancements)]:[GOF (SWB) + Hourly Historical Funding (if applicable)]])</f>
        <v>0</v>
      </c>
      <c r="M409" s="7" t="str">
        <f>IF(ISERROR(VLOOKUP(D409,'Data Input (ROP Use Only)'!$D$1:$G$4,4,FALSE)),"",(VLOOKUP(D409,'Data Input (ROP Use Only)'!$D$1:$G$4,4,FALSE)))</f>
        <v/>
      </c>
      <c r="N409" s="5" t="str" cm="1">
        <f t="array" ref="N409">IFERROR((_xlfn.IFS(M409-L409&lt;=0,0,M409-L409&lt;=0,0,M409-L409&gt;=2,2,M409-L409&lt;3,M409-L409)),"")</f>
        <v/>
      </c>
      <c r="O409" s="5">
        <f>SUM(Table19[[#This Row],[Base Wage per hour as of December 31st, 2024
 (before applying any grants/enhancements)]:[GOF (SWB) + Hourly Historical Funding (if applicable)]],Table19[[#This Row],[Wage Enhancement (WEG) Eligibility Rate per hour]])</f>
        <v>0</v>
      </c>
      <c r="P409" s="5" t="str" cm="1">
        <f t="array" ref="P409">IFERROR((_xlfn.IFS(C409="NON-RECE",0,C409="Director-Approved",0,F409-O409&lt;=0,0,F409-O409&lt;=0,0,F409-O409&gt;=3,3,F409-O409&lt;3,F409-O409)),"")</f>
        <v/>
      </c>
      <c r="Q409" s="4" cm="1">
        <f t="array" ref="Q409">_xlfn.IFS(O409=0,0,O409&gt;=0,O409+P409)</f>
        <v>0</v>
      </c>
      <c r="R409" s="5" t="str">
        <f t="shared" si="6"/>
        <v/>
      </c>
      <c r="S409" s="4" cm="1">
        <f t="array" ref="S409">_xlfn.IFS(Q409=0,0,Q409&gt;=0,Q409+R409)</f>
        <v>0</v>
      </c>
      <c r="T40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09" s="5">
        <f>MAX(Table19[[#This Row],[Staff Hourly Wage as of December 31st, 2024
 (inclusive of all grants/enhancements, do NOT include top-up)]],Table19[[#This Row],[Base Wage + PE + Historical + GOF + HA + WEG + Wage increase + Wage floor ]])</f>
        <v>0</v>
      </c>
      <c r="V409" s="4">
        <f>Table19[[#This Row],[Final 2025 Hourly Wage
(Higher of column H '[2024 wage'] and column S '[2025 wage'])]]*Table19[[#This Row],[Estimated program hours worked from Jan 1st to Dec 31st 2025]]</f>
        <v>0</v>
      </c>
      <c r="X409" s="35" t="str">
        <f>Table19[[#This Row],[Wage Enhancement (WEG) Eligibility Rate per hour]]</f>
        <v/>
      </c>
      <c r="Y409" s="42">
        <f>Table19[[#This Row],[Hourly Pay Equity (PE) (if applicable)]]+Table19[[#This Row],[GOF (SWB) + Hourly Historical Funding (if applicable)]]</f>
        <v>0</v>
      </c>
      <c r="Z409" s="36">
        <f>IFERROR(Table19[[#This Row],[2025 Wage Increase Rate]]+Table19[[#This Row],[2025 Wage Floor Rate]]+Table19[[#This Row],[Wage Stability]],0)</f>
        <v>0</v>
      </c>
    </row>
    <row r="410" spans="1:26" outlineLevel="1" x14ac:dyDescent="0.55000000000000004">
      <c r="A410" s="11"/>
      <c r="B410" s="12"/>
      <c r="C410" s="12"/>
      <c r="D410" s="11"/>
      <c r="E410" s="32" t="str">
        <f>IF(ISERROR(VLOOKUP(D410,'Data Input (ROP Use Only)'!$D$1:$E$4,2,FALSE)),"",(VLOOKUP(D410,'Data Input (ROP Use Only)'!$D$1:$E$4,2,FALSE)))</f>
        <v/>
      </c>
      <c r="F410" s="32" t="str">
        <f>IF(ISERROR(VLOOKUP(D410,'Data Input (ROP Use Only)'!$D$1:$F$4,3,FALSE)),"",(VLOOKUP(D410,'Data Input (ROP Use Only)'!$D$1:$F$4,3,FALSE)))</f>
        <v/>
      </c>
      <c r="G410" s="9"/>
      <c r="H410" s="9"/>
      <c r="I410" s="10"/>
      <c r="J410" s="10"/>
      <c r="K410" s="10"/>
      <c r="L410" s="13">
        <f>SUM(Table19[[#This Row],[Base Wage per hour as of December 31st, 2024
 (before applying any grants/enhancements)]:[GOF (SWB) + Hourly Historical Funding (if applicable)]])</f>
        <v>0</v>
      </c>
      <c r="M410" s="7" t="str">
        <f>IF(ISERROR(VLOOKUP(D410,'Data Input (ROP Use Only)'!$D$1:$G$4,4,FALSE)),"",(VLOOKUP(D410,'Data Input (ROP Use Only)'!$D$1:$G$4,4,FALSE)))</f>
        <v/>
      </c>
      <c r="N410" s="5" t="str" cm="1">
        <f t="array" ref="N410">IFERROR((_xlfn.IFS(M410-L410&lt;=0,0,M410-L410&lt;=0,0,M410-L410&gt;=2,2,M410-L410&lt;3,M410-L410)),"")</f>
        <v/>
      </c>
      <c r="O410" s="5">
        <f>SUM(Table19[[#This Row],[Base Wage per hour as of December 31st, 2024
 (before applying any grants/enhancements)]:[GOF (SWB) + Hourly Historical Funding (if applicable)]],Table19[[#This Row],[Wage Enhancement (WEG) Eligibility Rate per hour]])</f>
        <v>0</v>
      </c>
      <c r="P410" s="5" t="str" cm="1">
        <f t="array" ref="P410">IFERROR((_xlfn.IFS(C410="NON-RECE",0,C410="Director-Approved",0,F410-O410&lt;=0,0,F410-O410&lt;=0,0,F410-O410&gt;=3,3,F410-O410&lt;3,F410-O410)),"")</f>
        <v/>
      </c>
      <c r="Q410" s="4" cm="1">
        <f t="array" ref="Q410">_xlfn.IFS(O410=0,0,O410&gt;=0,O410+P410)</f>
        <v>0</v>
      </c>
      <c r="R410" s="5" t="str">
        <f t="shared" si="6"/>
        <v/>
      </c>
      <c r="S410" s="4" cm="1">
        <f t="array" ref="S410">_xlfn.IFS(Q410=0,0,Q410&gt;=0,Q410+R410)</f>
        <v>0</v>
      </c>
      <c r="T41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0" s="5">
        <f>MAX(Table19[[#This Row],[Staff Hourly Wage as of December 31st, 2024
 (inclusive of all grants/enhancements, do NOT include top-up)]],Table19[[#This Row],[Base Wage + PE + Historical + GOF + HA + WEG + Wage increase + Wage floor ]])</f>
        <v>0</v>
      </c>
      <c r="V410" s="4">
        <f>Table19[[#This Row],[Final 2025 Hourly Wage
(Higher of column H '[2024 wage'] and column S '[2025 wage'])]]*Table19[[#This Row],[Estimated program hours worked from Jan 1st to Dec 31st 2025]]</f>
        <v>0</v>
      </c>
      <c r="X410" s="35" t="str">
        <f>Table19[[#This Row],[Wage Enhancement (WEG) Eligibility Rate per hour]]</f>
        <v/>
      </c>
      <c r="Y410" s="42">
        <f>Table19[[#This Row],[Hourly Pay Equity (PE) (if applicable)]]+Table19[[#This Row],[GOF (SWB) + Hourly Historical Funding (if applicable)]]</f>
        <v>0</v>
      </c>
      <c r="Z410" s="36">
        <f>IFERROR(Table19[[#This Row],[2025 Wage Increase Rate]]+Table19[[#This Row],[2025 Wage Floor Rate]]+Table19[[#This Row],[Wage Stability]],0)</f>
        <v>0</v>
      </c>
    </row>
    <row r="411" spans="1:26" outlineLevel="1" x14ac:dyDescent="0.55000000000000004">
      <c r="A411" s="11"/>
      <c r="B411" s="12"/>
      <c r="C411" s="12"/>
      <c r="D411" s="11"/>
      <c r="E411" s="32" t="str">
        <f>IF(ISERROR(VLOOKUP(D411,'Data Input (ROP Use Only)'!$D$1:$E$4,2,FALSE)),"",(VLOOKUP(D411,'Data Input (ROP Use Only)'!$D$1:$E$4,2,FALSE)))</f>
        <v/>
      </c>
      <c r="F411" s="32" t="str">
        <f>IF(ISERROR(VLOOKUP(D411,'Data Input (ROP Use Only)'!$D$1:$F$4,3,FALSE)),"",(VLOOKUP(D411,'Data Input (ROP Use Only)'!$D$1:$F$4,3,FALSE)))</f>
        <v/>
      </c>
      <c r="G411" s="9"/>
      <c r="H411" s="9"/>
      <c r="I411" s="10"/>
      <c r="J411" s="10"/>
      <c r="K411" s="10"/>
      <c r="L411" s="13">
        <f>SUM(Table19[[#This Row],[Base Wage per hour as of December 31st, 2024
 (before applying any grants/enhancements)]:[GOF (SWB) + Hourly Historical Funding (if applicable)]])</f>
        <v>0</v>
      </c>
      <c r="M411" s="7" t="str">
        <f>IF(ISERROR(VLOOKUP(D411,'Data Input (ROP Use Only)'!$D$1:$G$4,4,FALSE)),"",(VLOOKUP(D411,'Data Input (ROP Use Only)'!$D$1:$G$4,4,FALSE)))</f>
        <v/>
      </c>
      <c r="N411" s="5" t="str" cm="1">
        <f t="array" ref="N411">IFERROR((_xlfn.IFS(M411-L411&lt;=0,0,M411-L411&lt;=0,0,M411-L411&gt;=2,2,M411-L411&lt;3,M411-L411)),"")</f>
        <v/>
      </c>
      <c r="O411" s="5">
        <f>SUM(Table19[[#This Row],[Base Wage per hour as of December 31st, 2024
 (before applying any grants/enhancements)]:[GOF (SWB) + Hourly Historical Funding (if applicable)]],Table19[[#This Row],[Wage Enhancement (WEG) Eligibility Rate per hour]])</f>
        <v>0</v>
      </c>
      <c r="P411" s="5" t="str" cm="1">
        <f t="array" ref="P411">IFERROR((_xlfn.IFS(C411="NON-RECE",0,C411="Director-Approved",0,F411-O411&lt;=0,0,F411-O411&lt;=0,0,F411-O411&gt;=3,3,F411-O411&lt;3,F411-O411)),"")</f>
        <v/>
      </c>
      <c r="Q411" s="4" cm="1">
        <f t="array" ref="Q411">_xlfn.IFS(O411=0,0,O411&gt;=0,O411+P411)</f>
        <v>0</v>
      </c>
      <c r="R411" s="5" t="str">
        <f t="shared" si="6"/>
        <v/>
      </c>
      <c r="S411" s="4" cm="1">
        <f t="array" ref="S411">_xlfn.IFS(Q411=0,0,Q411&gt;=0,Q411+R411)</f>
        <v>0</v>
      </c>
      <c r="T41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1" s="5">
        <f>MAX(Table19[[#This Row],[Staff Hourly Wage as of December 31st, 2024
 (inclusive of all grants/enhancements, do NOT include top-up)]],Table19[[#This Row],[Base Wage + PE + Historical + GOF + HA + WEG + Wage increase + Wage floor ]])</f>
        <v>0</v>
      </c>
      <c r="V411" s="4">
        <f>Table19[[#This Row],[Final 2025 Hourly Wage
(Higher of column H '[2024 wage'] and column S '[2025 wage'])]]*Table19[[#This Row],[Estimated program hours worked from Jan 1st to Dec 31st 2025]]</f>
        <v>0</v>
      </c>
      <c r="X411" s="35" t="str">
        <f>Table19[[#This Row],[Wage Enhancement (WEG) Eligibility Rate per hour]]</f>
        <v/>
      </c>
      <c r="Y411" s="42">
        <f>Table19[[#This Row],[Hourly Pay Equity (PE) (if applicable)]]+Table19[[#This Row],[GOF (SWB) + Hourly Historical Funding (if applicable)]]</f>
        <v>0</v>
      </c>
      <c r="Z411" s="36">
        <f>IFERROR(Table19[[#This Row],[2025 Wage Increase Rate]]+Table19[[#This Row],[2025 Wage Floor Rate]]+Table19[[#This Row],[Wage Stability]],0)</f>
        <v>0</v>
      </c>
    </row>
    <row r="412" spans="1:26" outlineLevel="1" x14ac:dyDescent="0.55000000000000004">
      <c r="A412" s="11"/>
      <c r="B412" s="12"/>
      <c r="C412" s="12"/>
      <c r="D412" s="11"/>
      <c r="E412" s="32" t="str">
        <f>IF(ISERROR(VLOOKUP(D412,'Data Input (ROP Use Only)'!$D$1:$E$4,2,FALSE)),"",(VLOOKUP(D412,'Data Input (ROP Use Only)'!$D$1:$E$4,2,FALSE)))</f>
        <v/>
      </c>
      <c r="F412" s="32" t="str">
        <f>IF(ISERROR(VLOOKUP(D412,'Data Input (ROP Use Only)'!$D$1:$F$4,3,FALSE)),"",(VLOOKUP(D412,'Data Input (ROP Use Only)'!$D$1:$F$4,3,FALSE)))</f>
        <v/>
      </c>
      <c r="G412" s="9"/>
      <c r="H412" s="9"/>
      <c r="I412" s="10"/>
      <c r="J412" s="10"/>
      <c r="K412" s="10"/>
      <c r="L412" s="13">
        <f>SUM(Table19[[#This Row],[Base Wage per hour as of December 31st, 2024
 (before applying any grants/enhancements)]:[GOF (SWB) + Hourly Historical Funding (if applicable)]])</f>
        <v>0</v>
      </c>
      <c r="M412" s="7" t="str">
        <f>IF(ISERROR(VLOOKUP(D412,'Data Input (ROP Use Only)'!$D$1:$G$4,4,FALSE)),"",(VLOOKUP(D412,'Data Input (ROP Use Only)'!$D$1:$G$4,4,FALSE)))</f>
        <v/>
      </c>
      <c r="N412" s="5" t="str" cm="1">
        <f t="array" ref="N412">IFERROR((_xlfn.IFS(M412-L412&lt;=0,0,M412-L412&lt;=0,0,M412-L412&gt;=2,2,M412-L412&lt;3,M412-L412)),"")</f>
        <v/>
      </c>
      <c r="O412" s="5">
        <f>SUM(Table19[[#This Row],[Base Wage per hour as of December 31st, 2024
 (before applying any grants/enhancements)]:[GOF (SWB) + Hourly Historical Funding (if applicable)]],Table19[[#This Row],[Wage Enhancement (WEG) Eligibility Rate per hour]])</f>
        <v>0</v>
      </c>
      <c r="P412" s="5" t="str" cm="1">
        <f t="array" ref="P412">IFERROR((_xlfn.IFS(C412="NON-RECE",0,C412="Director-Approved",0,F412-O412&lt;=0,0,F412-O412&lt;=0,0,F412-O412&gt;=3,3,F412-O412&lt;3,F412-O412)),"")</f>
        <v/>
      </c>
      <c r="Q412" s="4" cm="1">
        <f t="array" ref="Q412">_xlfn.IFS(O412=0,0,O412&gt;=0,O412+P412)</f>
        <v>0</v>
      </c>
      <c r="R412" s="5" t="str">
        <f t="shared" si="6"/>
        <v/>
      </c>
      <c r="S412" s="4" cm="1">
        <f t="array" ref="S412">_xlfn.IFS(Q412=0,0,Q412&gt;=0,Q412+R412)</f>
        <v>0</v>
      </c>
      <c r="T41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2" s="5">
        <f>MAX(Table19[[#This Row],[Staff Hourly Wage as of December 31st, 2024
 (inclusive of all grants/enhancements, do NOT include top-up)]],Table19[[#This Row],[Base Wage + PE + Historical + GOF + HA + WEG + Wage increase + Wage floor ]])</f>
        <v>0</v>
      </c>
      <c r="V412" s="4">
        <f>Table19[[#This Row],[Final 2025 Hourly Wage
(Higher of column H '[2024 wage'] and column S '[2025 wage'])]]*Table19[[#This Row],[Estimated program hours worked from Jan 1st to Dec 31st 2025]]</f>
        <v>0</v>
      </c>
      <c r="X412" s="35" t="str">
        <f>Table19[[#This Row],[Wage Enhancement (WEG) Eligibility Rate per hour]]</f>
        <v/>
      </c>
      <c r="Y412" s="42">
        <f>Table19[[#This Row],[Hourly Pay Equity (PE) (if applicable)]]+Table19[[#This Row],[GOF (SWB) + Hourly Historical Funding (if applicable)]]</f>
        <v>0</v>
      </c>
      <c r="Z412" s="36">
        <f>IFERROR(Table19[[#This Row],[2025 Wage Increase Rate]]+Table19[[#This Row],[2025 Wage Floor Rate]]+Table19[[#This Row],[Wage Stability]],0)</f>
        <v>0</v>
      </c>
    </row>
    <row r="413" spans="1:26" outlineLevel="1" x14ac:dyDescent="0.55000000000000004">
      <c r="A413" s="11"/>
      <c r="B413" s="12"/>
      <c r="C413" s="12"/>
      <c r="D413" s="11"/>
      <c r="E413" s="32" t="str">
        <f>IF(ISERROR(VLOOKUP(D413,'Data Input (ROP Use Only)'!$D$1:$E$4,2,FALSE)),"",(VLOOKUP(D413,'Data Input (ROP Use Only)'!$D$1:$E$4,2,FALSE)))</f>
        <v/>
      </c>
      <c r="F413" s="32" t="str">
        <f>IF(ISERROR(VLOOKUP(D413,'Data Input (ROP Use Only)'!$D$1:$F$4,3,FALSE)),"",(VLOOKUP(D413,'Data Input (ROP Use Only)'!$D$1:$F$4,3,FALSE)))</f>
        <v/>
      </c>
      <c r="G413" s="9"/>
      <c r="H413" s="9"/>
      <c r="I413" s="10"/>
      <c r="J413" s="10"/>
      <c r="K413" s="10"/>
      <c r="L413" s="13">
        <f>SUM(Table19[[#This Row],[Base Wage per hour as of December 31st, 2024
 (before applying any grants/enhancements)]:[GOF (SWB) + Hourly Historical Funding (if applicable)]])</f>
        <v>0</v>
      </c>
      <c r="M413" s="7" t="str">
        <f>IF(ISERROR(VLOOKUP(D413,'Data Input (ROP Use Only)'!$D$1:$G$4,4,FALSE)),"",(VLOOKUP(D413,'Data Input (ROP Use Only)'!$D$1:$G$4,4,FALSE)))</f>
        <v/>
      </c>
      <c r="N413" s="5" t="str" cm="1">
        <f t="array" ref="N413">IFERROR((_xlfn.IFS(M413-L413&lt;=0,0,M413-L413&lt;=0,0,M413-L413&gt;=2,2,M413-L413&lt;3,M413-L413)),"")</f>
        <v/>
      </c>
      <c r="O413" s="5">
        <f>SUM(Table19[[#This Row],[Base Wage per hour as of December 31st, 2024
 (before applying any grants/enhancements)]:[GOF (SWB) + Hourly Historical Funding (if applicable)]],Table19[[#This Row],[Wage Enhancement (WEG) Eligibility Rate per hour]])</f>
        <v>0</v>
      </c>
      <c r="P413" s="5" t="str" cm="1">
        <f t="array" ref="P413">IFERROR((_xlfn.IFS(C413="NON-RECE",0,C413="Director-Approved",0,F413-O413&lt;=0,0,F413-O413&lt;=0,0,F413-O413&gt;=3,3,F413-O413&lt;3,F413-O413)),"")</f>
        <v/>
      </c>
      <c r="Q413" s="4" cm="1">
        <f t="array" ref="Q413">_xlfn.IFS(O413=0,0,O413&gt;=0,O413+P413)</f>
        <v>0</v>
      </c>
      <c r="R413" s="5" t="str">
        <f t="shared" si="6"/>
        <v/>
      </c>
      <c r="S413" s="4" cm="1">
        <f t="array" ref="S413">_xlfn.IFS(Q413=0,0,Q413&gt;=0,Q413+R413)</f>
        <v>0</v>
      </c>
      <c r="T41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3" s="5">
        <f>MAX(Table19[[#This Row],[Staff Hourly Wage as of December 31st, 2024
 (inclusive of all grants/enhancements, do NOT include top-up)]],Table19[[#This Row],[Base Wage + PE + Historical + GOF + HA + WEG + Wage increase + Wage floor ]])</f>
        <v>0</v>
      </c>
      <c r="V413" s="4">
        <f>Table19[[#This Row],[Final 2025 Hourly Wage
(Higher of column H '[2024 wage'] and column S '[2025 wage'])]]*Table19[[#This Row],[Estimated program hours worked from Jan 1st to Dec 31st 2025]]</f>
        <v>0</v>
      </c>
      <c r="X413" s="35" t="str">
        <f>Table19[[#This Row],[Wage Enhancement (WEG) Eligibility Rate per hour]]</f>
        <v/>
      </c>
      <c r="Y413" s="42">
        <f>Table19[[#This Row],[Hourly Pay Equity (PE) (if applicable)]]+Table19[[#This Row],[GOF (SWB) + Hourly Historical Funding (if applicable)]]</f>
        <v>0</v>
      </c>
      <c r="Z413" s="36">
        <f>IFERROR(Table19[[#This Row],[2025 Wage Increase Rate]]+Table19[[#This Row],[2025 Wage Floor Rate]]+Table19[[#This Row],[Wage Stability]],0)</f>
        <v>0</v>
      </c>
    </row>
    <row r="414" spans="1:26" outlineLevel="1" x14ac:dyDescent="0.55000000000000004">
      <c r="A414" s="11"/>
      <c r="B414" s="12"/>
      <c r="C414" s="12"/>
      <c r="D414" s="11"/>
      <c r="E414" s="32" t="str">
        <f>IF(ISERROR(VLOOKUP(D414,'Data Input (ROP Use Only)'!$D$1:$E$4,2,FALSE)),"",(VLOOKUP(D414,'Data Input (ROP Use Only)'!$D$1:$E$4,2,FALSE)))</f>
        <v/>
      </c>
      <c r="F414" s="32" t="str">
        <f>IF(ISERROR(VLOOKUP(D414,'Data Input (ROP Use Only)'!$D$1:$F$4,3,FALSE)),"",(VLOOKUP(D414,'Data Input (ROP Use Only)'!$D$1:$F$4,3,FALSE)))</f>
        <v/>
      </c>
      <c r="G414" s="9"/>
      <c r="H414" s="9"/>
      <c r="I414" s="10"/>
      <c r="J414" s="10"/>
      <c r="K414" s="10"/>
      <c r="L414" s="13">
        <f>SUM(Table19[[#This Row],[Base Wage per hour as of December 31st, 2024
 (before applying any grants/enhancements)]:[GOF (SWB) + Hourly Historical Funding (if applicable)]])</f>
        <v>0</v>
      </c>
      <c r="M414" s="7" t="str">
        <f>IF(ISERROR(VLOOKUP(D414,'Data Input (ROP Use Only)'!$D$1:$G$4,4,FALSE)),"",(VLOOKUP(D414,'Data Input (ROP Use Only)'!$D$1:$G$4,4,FALSE)))</f>
        <v/>
      </c>
      <c r="N414" s="5" t="str" cm="1">
        <f t="array" ref="N414">IFERROR((_xlfn.IFS(M414-L414&lt;=0,0,M414-L414&lt;=0,0,M414-L414&gt;=2,2,M414-L414&lt;3,M414-L414)),"")</f>
        <v/>
      </c>
      <c r="O414" s="5">
        <f>SUM(Table19[[#This Row],[Base Wage per hour as of December 31st, 2024
 (before applying any grants/enhancements)]:[GOF (SWB) + Hourly Historical Funding (if applicable)]],Table19[[#This Row],[Wage Enhancement (WEG) Eligibility Rate per hour]])</f>
        <v>0</v>
      </c>
      <c r="P414" s="5" t="str" cm="1">
        <f t="array" ref="P414">IFERROR((_xlfn.IFS(C414="NON-RECE",0,C414="Director-Approved",0,F414-O414&lt;=0,0,F414-O414&lt;=0,0,F414-O414&gt;=3,3,F414-O414&lt;3,F414-O414)),"")</f>
        <v/>
      </c>
      <c r="Q414" s="4" cm="1">
        <f t="array" ref="Q414">_xlfn.IFS(O414=0,0,O414&gt;=0,O414+P414)</f>
        <v>0</v>
      </c>
      <c r="R414" s="5" t="str">
        <f t="shared" si="6"/>
        <v/>
      </c>
      <c r="S414" s="4" cm="1">
        <f t="array" ref="S414">_xlfn.IFS(Q414=0,0,Q414&gt;=0,Q414+R414)</f>
        <v>0</v>
      </c>
      <c r="T41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4" s="5">
        <f>MAX(Table19[[#This Row],[Staff Hourly Wage as of December 31st, 2024
 (inclusive of all grants/enhancements, do NOT include top-up)]],Table19[[#This Row],[Base Wage + PE + Historical + GOF + HA + WEG + Wage increase + Wage floor ]])</f>
        <v>0</v>
      </c>
      <c r="V414" s="4">
        <f>Table19[[#This Row],[Final 2025 Hourly Wage
(Higher of column H '[2024 wage'] and column S '[2025 wage'])]]*Table19[[#This Row],[Estimated program hours worked from Jan 1st to Dec 31st 2025]]</f>
        <v>0</v>
      </c>
      <c r="X414" s="35" t="str">
        <f>Table19[[#This Row],[Wage Enhancement (WEG) Eligibility Rate per hour]]</f>
        <v/>
      </c>
      <c r="Y414" s="42">
        <f>Table19[[#This Row],[Hourly Pay Equity (PE) (if applicable)]]+Table19[[#This Row],[GOF (SWB) + Hourly Historical Funding (if applicable)]]</f>
        <v>0</v>
      </c>
      <c r="Z414" s="36">
        <f>IFERROR(Table19[[#This Row],[2025 Wage Increase Rate]]+Table19[[#This Row],[2025 Wage Floor Rate]]+Table19[[#This Row],[Wage Stability]],0)</f>
        <v>0</v>
      </c>
    </row>
    <row r="415" spans="1:26" outlineLevel="1" x14ac:dyDescent="0.55000000000000004">
      <c r="A415" s="11"/>
      <c r="B415" s="12"/>
      <c r="C415" s="12"/>
      <c r="D415" s="11"/>
      <c r="E415" s="32" t="str">
        <f>IF(ISERROR(VLOOKUP(D415,'Data Input (ROP Use Only)'!$D$1:$E$4,2,FALSE)),"",(VLOOKUP(D415,'Data Input (ROP Use Only)'!$D$1:$E$4,2,FALSE)))</f>
        <v/>
      </c>
      <c r="F415" s="32" t="str">
        <f>IF(ISERROR(VLOOKUP(D415,'Data Input (ROP Use Only)'!$D$1:$F$4,3,FALSE)),"",(VLOOKUP(D415,'Data Input (ROP Use Only)'!$D$1:$F$4,3,FALSE)))</f>
        <v/>
      </c>
      <c r="G415" s="9"/>
      <c r="H415" s="9"/>
      <c r="I415" s="10"/>
      <c r="J415" s="10"/>
      <c r="K415" s="10"/>
      <c r="L415" s="13">
        <f>SUM(Table19[[#This Row],[Base Wage per hour as of December 31st, 2024
 (before applying any grants/enhancements)]:[GOF (SWB) + Hourly Historical Funding (if applicable)]])</f>
        <v>0</v>
      </c>
      <c r="M415" s="7" t="str">
        <f>IF(ISERROR(VLOOKUP(D415,'Data Input (ROP Use Only)'!$D$1:$G$4,4,FALSE)),"",(VLOOKUP(D415,'Data Input (ROP Use Only)'!$D$1:$G$4,4,FALSE)))</f>
        <v/>
      </c>
      <c r="N415" s="5" t="str" cm="1">
        <f t="array" ref="N415">IFERROR((_xlfn.IFS(M415-L415&lt;=0,0,M415-L415&lt;=0,0,M415-L415&gt;=2,2,M415-L415&lt;3,M415-L415)),"")</f>
        <v/>
      </c>
      <c r="O415" s="5">
        <f>SUM(Table19[[#This Row],[Base Wage per hour as of December 31st, 2024
 (before applying any grants/enhancements)]:[GOF (SWB) + Hourly Historical Funding (if applicable)]],Table19[[#This Row],[Wage Enhancement (WEG) Eligibility Rate per hour]])</f>
        <v>0</v>
      </c>
      <c r="P415" s="5" t="str" cm="1">
        <f t="array" ref="P415">IFERROR((_xlfn.IFS(C415="NON-RECE",0,C415="Director-Approved",0,F415-O415&lt;=0,0,F415-O415&lt;=0,0,F415-O415&gt;=3,3,F415-O415&lt;3,F415-O415)),"")</f>
        <v/>
      </c>
      <c r="Q415" s="4" cm="1">
        <f t="array" ref="Q415">_xlfn.IFS(O415=0,0,O415&gt;=0,O415+P415)</f>
        <v>0</v>
      </c>
      <c r="R415" s="5" t="str">
        <f t="shared" si="6"/>
        <v/>
      </c>
      <c r="S415" s="4" cm="1">
        <f t="array" ref="S415">_xlfn.IFS(Q415=0,0,Q415&gt;=0,Q415+R415)</f>
        <v>0</v>
      </c>
      <c r="T41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5" s="5">
        <f>MAX(Table19[[#This Row],[Staff Hourly Wage as of December 31st, 2024
 (inclusive of all grants/enhancements, do NOT include top-up)]],Table19[[#This Row],[Base Wage + PE + Historical + GOF + HA + WEG + Wage increase + Wage floor ]])</f>
        <v>0</v>
      </c>
      <c r="V415" s="4">
        <f>Table19[[#This Row],[Final 2025 Hourly Wage
(Higher of column H '[2024 wage'] and column S '[2025 wage'])]]*Table19[[#This Row],[Estimated program hours worked from Jan 1st to Dec 31st 2025]]</f>
        <v>0</v>
      </c>
      <c r="X415" s="35" t="str">
        <f>Table19[[#This Row],[Wage Enhancement (WEG) Eligibility Rate per hour]]</f>
        <v/>
      </c>
      <c r="Y415" s="42">
        <f>Table19[[#This Row],[Hourly Pay Equity (PE) (if applicable)]]+Table19[[#This Row],[GOF (SWB) + Hourly Historical Funding (if applicable)]]</f>
        <v>0</v>
      </c>
      <c r="Z415" s="36">
        <f>IFERROR(Table19[[#This Row],[2025 Wage Increase Rate]]+Table19[[#This Row],[2025 Wage Floor Rate]]+Table19[[#This Row],[Wage Stability]],0)</f>
        <v>0</v>
      </c>
    </row>
    <row r="416" spans="1:26" outlineLevel="1" x14ac:dyDescent="0.55000000000000004">
      <c r="A416" s="11"/>
      <c r="B416" s="12"/>
      <c r="C416" s="12"/>
      <c r="D416" s="11"/>
      <c r="E416" s="32" t="str">
        <f>IF(ISERROR(VLOOKUP(D416,'Data Input (ROP Use Only)'!$D$1:$E$4,2,FALSE)),"",(VLOOKUP(D416,'Data Input (ROP Use Only)'!$D$1:$E$4,2,FALSE)))</f>
        <v/>
      </c>
      <c r="F416" s="32" t="str">
        <f>IF(ISERROR(VLOOKUP(D416,'Data Input (ROP Use Only)'!$D$1:$F$4,3,FALSE)),"",(VLOOKUP(D416,'Data Input (ROP Use Only)'!$D$1:$F$4,3,FALSE)))</f>
        <v/>
      </c>
      <c r="G416" s="9"/>
      <c r="H416" s="9"/>
      <c r="I416" s="10"/>
      <c r="J416" s="10"/>
      <c r="K416" s="10"/>
      <c r="L416" s="13">
        <f>SUM(Table19[[#This Row],[Base Wage per hour as of December 31st, 2024
 (before applying any grants/enhancements)]:[GOF (SWB) + Hourly Historical Funding (if applicable)]])</f>
        <v>0</v>
      </c>
      <c r="M416" s="7" t="str">
        <f>IF(ISERROR(VLOOKUP(D416,'Data Input (ROP Use Only)'!$D$1:$G$4,4,FALSE)),"",(VLOOKUP(D416,'Data Input (ROP Use Only)'!$D$1:$G$4,4,FALSE)))</f>
        <v/>
      </c>
      <c r="N416" s="5" t="str" cm="1">
        <f t="array" ref="N416">IFERROR((_xlfn.IFS(M416-L416&lt;=0,0,M416-L416&lt;=0,0,M416-L416&gt;=2,2,M416-L416&lt;3,M416-L416)),"")</f>
        <v/>
      </c>
      <c r="O416" s="5">
        <f>SUM(Table19[[#This Row],[Base Wage per hour as of December 31st, 2024
 (before applying any grants/enhancements)]:[GOF (SWB) + Hourly Historical Funding (if applicable)]],Table19[[#This Row],[Wage Enhancement (WEG) Eligibility Rate per hour]])</f>
        <v>0</v>
      </c>
      <c r="P416" s="5" t="str" cm="1">
        <f t="array" ref="P416">IFERROR((_xlfn.IFS(C416="NON-RECE",0,C416="Director-Approved",0,F416-O416&lt;=0,0,F416-O416&lt;=0,0,F416-O416&gt;=3,3,F416-O416&lt;3,F416-O416)),"")</f>
        <v/>
      </c>
      <c r="Q416" s="4" cm="1">
        <f t="array" ref="Q416">_xlfn.IFS(O416=0,0,O416&gt;=0,O416+P416)</f>
        <v>0</v>
      </c>
      <c r="R416" s="5" t="str">
        <f t="shared" si="6"/>
        <v/>
      </c>
      <c r="S416" s="4" cm="1">
        <f t="array" ref="S416">_xlfn.IFS(Q416=0,0,Q416&gt;=0,Q416+R416)</f>
        <v>0</v>
      </c>
      <c r="T41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6" s="5">
        <f>MAX(Table19[[#This Row],[Staff Hourly Wage as of December 31st, 2024
 (inclusive of all grants/enhancements, do NOT include top-up)]],Table19[[#This Row],[Base Wage + PE + Historical + GOF + HA + WEG + Wage increase + Wage floor ]])</f>
        <v>0</v>
      </c>
      <c r="V416" s="4">
        <f>Table19[[#This Row],[Final 2025 Hourly Wage
(Higher of column H '[2024 wage'] and column S '[2025 wage'])]]*Table19[[#This Row],[Estimated program hours worked from Jan 1st to Dec 31st 2025]]</f>
        <v>0</v>
      </c>
      <c r="X416" s="35" t="str">
        <f>Table19[[#This Row],[Wage Enhancement (WEG) Eligibility Rate per hour]]</f>
        <v/>
      </c>
      <c r="Y416" s="42">
        <f>Table19[[#This Row],[Hourly Pay Equity (PE) (if applicable)]]+Table19[[#This Row],[GOF (SWB) + Hourly Historical Funding (if applicable)]]</f>
        <v>0</v>
      </c>
      <c r="Z416" s="36">
        <f>IFERROR(Table19[[#This Row],[2025 Wage Increase Rate]]+Table19[[#This Row],[2025 Wage Floor Rate]]+Table19[[#This Row],[Wage Stability]],0)</f>
        <v>0</v>
      </c>
    </row>
    <row r="417" spans="1:26" outlineLevel="1" x14ac:dyDescent="0.55000000000000004">
      <c r="A417" s="11"/>
      <c r="B417" s="12"/>
      <c r="C417" s="12"/>
      <c r="D417" s="11"/>
      <c r="E417" s="32" t="str">
        <f>IF(ISERROR(VLOOKUP(D417,'Data Input (ROP Use Only)'!$D$1:$E$4,2,FALSE)),"",(VLOOKUP(D417,'Data Input (ROP Use Only)'!$D$1:$E$4,2,FALSE)))</f>
        <v/>
      </c>
      <c r="F417" s="32" t="str">
        <f>IF(ISERROR(VLOOKUP(D417,'Data Input (ROP Use Only)'!$D$1:$F$4,3,FALSE)),"",(VLOOKUP(D417,'Data Input (ROP Use Only)'!$D$1:$F$4,3,FALSE)))</f>
        <v/>
      </c>
      <c r="G417" s="9"/>
      <c r="H417" s="9"/>
      <c r="I417" s="10"/>
      <c r="J417" s="10"/>
      <c r="K417" s="10"/>
      <c r="L417" s="13">
        <f>SUM(Table19[[#This Row],[Base Wage per hour as of December 31st, 2024
 (before applying any grants/enhancements)]:[GOF (SWB) + Hourly Historical Funding (if applicable)]])</f>
        <v>0</v>
      </c>
      <c r="M417" s="7" t="str">
        <f>IF(ISERROR(VLOOKUP(D417,'Data Input (ROP Use Only)'!$D$1:$G$4,4,FALSE)),"",(VLOOKUP(D417,'Data Input (ROP Use Only)'!$D$1:$G$4,4,FALSE)))</f>
        <v/>
      </c>
      <c r="N417" s="5" t="str" cm="1">
        <f t="array" ref="N417">IFERROR((_xlfn.IFS(M417-L417&lt;=0,0,M417-L417&lt;=0,0,M417-L417&gt;=2,2,M417-L417&lt;3,M417-L417)),"")</f>
        <v/>
      </c>
      <c r="O417" s="5">
        <f>SUM(Table19[[#This Row],[Base Wage per hour as of December 31st, 2024
 (before applying any grants/enhancements)]:[GOF (SWB) + Hourly Historical Funding (if applicable)]],Table19[[#This Row],[Wage Enhancement (WEG) Eligibility Rate per hour]])</f>
        <v>0</v>
      </c>
      <c r="P417" s="5" t="str" cm="1">
        <f t="array" ref="P417">IFERROR((_xlfn.IFS(C417="NON-RECE",0,C417="Director-Approved",0,F417-O417&lt;=0,0,F417-O417&lt;=0,0,F417-O417&gt;=3,3,F417-O417&lt;3,F417-O417)),"")</f>
        <v/>
      </c>
      <c r="Q417" s="4" cm="1">
        <f t="array" ref="Q417">_xlfn.IFS(O417=0,0,O417&gt;=0,O417+P417)</f>
        <v>0</v>
      </c>
      <c r="R417" s="5" t="str">
        <f t="shared" si="6"/>
        <v/>
      </c>
      <c r="S417" s="4" cm="1">
        <f t="array" ref="S417">_xlfn.IFS(Q417=0,0,Q417&gt;=0,Q417+R417)</f>
        <v>0</v>
      </c>
      <c r="T41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7" s="5">
        <f>MAX(Table19[[#This Row],[Staff Hourly Wage as of December 31st, 2024
 (inclusive of all grants/enhancements, do NOT include top-up)]],Table19[[#This Row],[Base Wage + PE + Historical + GOF + HA + WEG + Wage increase + Wage floor ]])</f>
        <v>0</v>
      </c>
      <c r="V417" s="4">
        <f>Table19[[#This Row],[Final 2025 Hourly Wage
(Higher of column H '[2024 wage'] and column S '[2025 wage'])]]*Table19[[#This Row],[Estimated program hours worked from Jan 1st to Dec 31st 2025]]</f>
        <v>0</v>
      </c>
      <c r="X417" s="35" t="str">
        <f>Table19[[#This Row],[Wage Enhancement (WEG) Eligibility Rate per hour]]</f>
        <v/>
      </c>
      <c r="Y417" s="42">
        <f>Table19[[#This Row],[Hourly Pay Equity (PE) (if applicable)]]+Table19[[#This Row],[GOF (SWB) + Hourly Historical Funding (if applicable)]]</f>
        <v>0</v>
      </c>
      <c r="Z417" s="36">
        <f>IFERROR(Table19[[#This Row],[2025 Wage Increase Rate]]+Table19[[#This Row],[2025 Wage Floor Rate]]+Table19[[#This Row],[Wage Stability]],0)</f>
        <v>0</v>
      </c>
    </row>
    <row r="418" spans="1:26" outlineLevel="1" x14ac:dyDescent="0.55000000000000004">
      <c r="A418" s="11"/>
      <c r="B418" s="12"/>
      <c r="C418" s="12"/>
      <c r="D418" s="11"/>
      <c r="E418" s="32" t="str">
        <f>IF(ISERROR(VLOOKUP(D418,'Data Input (ROP Use Only)'!$D$1:$E$4,2,FALSE)),"",(VLOOKUP(D418,'Data Input (ROP Use Only)'!$D$1:$E$4,2,FALSE)))</f>
        <v/>
      </c>
      <c r="F418" s="32" t="str">
        <f>IF(ISERROR(VLOOKUP(D418,'Data Input (ROP Use Only)'!$D$1:$F$4,3,FALSE)),"",(VLOOKUP(D418,'Data Input (ROP Use Only)'!$D$1:$F$4,3,FALSE)))</f>
        <v/>
      </c>
      <c r="G418" s="9"/>
      <c r="H418" s="9"/>
      <c r="I418" s="10"/>
      <c r="J418" s="10"/>
      <c r="K418" s="10"/>
      <c r="L418" s="13">
        <f>SUM(Table19[[#This Row],[Base Wage per hour as of December 31st, 2024
 (before applying any grants/enhancements)]:[GOF (SWB) + Hourly Historical Funding (if applicable)]])</f>
        <v>0</v>
      </c>
      <c r="M418" s="7" t="str">
        <f>IF(ISERROR(VLOOKUP(D418,'Data Input (ROP Use Only)'!$D$1:$G$4,4,FALSE)),"",(VLOOKUP(D418,'Data Input (ROP Use Only)'!$D$1:$G$4,4,FALSE)))</f>
        <v/>
      </c>
      <c r="N418" s="5" t="str" cm="1">
        <f t="array" ref="N418">IFERROR((_xlfn.IFS(M418-L418&lt;=0,0,M418-L418&lt;=0,0,M418-L418&gt;=2,2,M418-L418&lt;3,M418-L418)),"")</f>
        <v/>
      </c>
      <c r="O418" s="5">
        <f>SUM(Table19[[#This Row],[Base Wage per hour as of December 31st, 2024
 (before applying any grants/enhancements)]:[GOF (SWB) + Hourly Historical Funding (if applicable)]],Table19[[#This Row],[Wage Enhancement (WEG) Eligibility Rate per hour]])</f>
        <v>0</v>
      </c>
      <c r="P418" s="5" t="str" cm="1">
        <f t="array" ref="P418">IFERROR((_xlfn.IFS(C418="NON-RECE",0,C418="Director-Approved",0,F418-O418&lt;=0,0,F418-O418&lt;=0,0,F418-O418&gt;=3,3,F418-O418&lt;3,F418-O418)),"")</f>
        <v/>
      </c>
      <c r="Q418" s="4" cm="1">
        <f t="array" ref="Q418">_xlfn.IFS(O418=0,0,O418&gt;=0,O418+P418)</f>
        <v>0</v>
      </c>
      <c r="R418" s="5" t="str">
        <f t="shared" si="6"/>
        <v/>
      </c>
      <c r="S418" s="4" cm="1">
        <f t="array" ref="S418">_xlfn.IFS(Q418=0,0,Q418&gt;=0,Q418+R418)</f>
        <v>0</v>
      </c>
      <c r="T41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8" s="5">
        <f>MAX(Table19[[#This Row],[Staff Hourly Wage as of December 31st, 2024
 (inclusive of all grants/enhancements, do NOT include top-up)]],Table19[[#This Row],[Base Wage + PE + Historical + GOF + HA + WEG + Wage increase + Wage floor ]])</f>
        <v>0</v>
      </c>
      <c r="V418" s="4">
        <f>Table19[[#This Row],[Final 2025 Hourly Wage
(Higher of column H '[2024 wage'] and column S '[2025 wage'])]]*Table19[[#This Row],[Estimated program hours worked from Jan 1st to Dec 31st 2025]]</f>
        <v>0</v>
      </c>
      <c r="X418" s="35" t="str">
        <f>Table19[[#This Row],[Wage Enhancement (WEG) Eligibility Rate per hour]]</f>
        <v/>
      </c>
      <c r="Y418" s="42">
        <f>Table19[[#This Row],[Hourly Pay Equity (PE) (if applicable)]]+Table19[[#This Row],[GOF (SWB) + Hourly Historical Funding (if applicable)]]</f>
        <v>0</v>
      </c>
      <c r="Z418" s="36">
        <f>IFERROR(Table19[[#This Row],[2025 Wage Increase Rate]]+Table19[[#This Row],[2025 Wage Floor Rate]]+Table19[[#This Row],[Wage Stability]],0)</f>
        <v>0</v>
      </c>
    </row>
    <row r="419" spans="1:26" outlineLevel="1" x14ac:dyDescent="0.55000000000000004">
      <c r="A419" s="11"/>
      <c r="B419" s="12"/>
      <c r="C419" s="12"/>
      <c r="D419" s="11"/>
      <c r="E419" s="32" t="str">
        <f>IF(ISERROR(VLOOKUP(D419,'Data Input (ROP Use Only)'!$D$1:$E$4,2,FALSE)),"",(VLOOKUP(D419,'Data Input (ROP Use Only)'!$D$1:$E$4,2,FALSE)))</f>
        <v/>
      </c>
      <c r="F419" s="32" t="str">
        <f>IF(ISERROR(VLOOKUP(D419,'Data Input (ROP Use Only)'!$D$1:$F$4,3,FALSE)),"",(VLOOKUP(D419,'Data Input (ROP Use Only)'!$D$1:$F$4,3,FALSE)))</f>
        <v/>
      </c>
      <c r="G419" s="9"/>
      <c r="H419" s="9"/>
      <c r="I419" s="10"/>
      <c r="J419" s="10"/>
      <c r="K419" s="10"/>
      <c r="L419" s="13">
        <f>SUM(Table19[[#This Row],[Base Wage per hour as of December 31st, 2024
 (before applying any grants/enhancements)]:[GOF (SWB) + Hourly Historical Funding (if applicable)]])</f>
        <v>0</v>
      </c>
      <c r="M419" s="7" t="str">
        <f>IF(ISERROR(VLOOKUP(D419,'Data Input (ROP Use Only)'!$D$1:$G$4,4,FALSE)),"",(VLOOKUP(D419,'Data Input (ROP Use Only)'!$D$1:$G$4,4,FALSE)))</f>
        <v/>
      </c>
      <c r="N419" s="5" t="str" cm="1">
        <f t="array" ref="N419">IFERROR((_xlfn.IFS(M419-L419&lt;=0,0,M419-L419&lt;=0,0,M419-L419&gt;=2,2,M419-L419&lt;3,M419-L419)),"")</f>
        <v/>
      </c>
      <c r="O419" s="5">
        <f>SUM(Table19[[#This Row],[Base Wage per hour as of December 31st, 2024
 (before applying any grants/enhancements)]:[GOF (SWB) + Hourly Historical Funding (if applicable)]],Table19[[#This Row],[Wage Enhancement (WEG) Eligibility Rate per hour]])</f>
        <v>0</v>
      </c>
      <c r="P419" s="5" t="str" cm="1">
        <f t="array" ref="P419">IFERROR((_xlfn.IFS(C419="NON-RECE",0,C419="Director-Approved",0,F419-O419&lt;=0,0,F419-O419&lt;=0,0,F419-O419&gt;=3,3,F419-O419&lt;3,F419-O419)),"")</f>
        <v/>
      </c>
      <c r="Q419" s="4" cm="1">
        <f t="array" ref="Q419">_xlfn.IFS(O419=0,0,O419&gt;=0,O419+P419)</f>
        <v>0</v>
      </c>
      <c r="R419" s="5" t="str">
        <f t="shared" si="6"/>
        <v/>
      </c>
      <c r="S419" s="4" cm="1">
        <f t="array" ref="S419">_xlfn.IFS(Q419=0,0,Q419&gt;=0,Q419+R419)</f>
        <v>0</v>
      </c>
      <c r="T41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19" s="5">
        <f>MAX(Table19[[#This Row],[Staff Hourly Wage as of December 31st, 2024
 (inclusive of all grants/enhancements, do NOT include top-up)]],Table19[[#This Row],[Base Wage + PE + Historical + GOF + HA + WEG + Wage increase + Wage floor ]])</f>
        <v>0</v>
      </c>
      <c r="V419" s="4">
        <f>Table19[[#This Row],[Final 2025 Hourly Wage
(Higher of column H '[2024 wage'] and column S '[2025 wage'])]]*Table19[[#This Row],[Estimated program hours worked from Jan 1st to Dec 31st 2025]]</f>
        <v>0</v>
      </c>
      <c r="X419" s="35" t="str">
        <f>Table19[[#This Row],[Wage Enhancement (WEG) Eligibility Rate per hour]]</f>
        <v/>
      </c>
      <c r="Y419" s="42">
        <f>Table19[[#This Row],[Hourly Pay Equity (PE) (if applicable)]]+Table19[[#This Row],[GOF (SWB) + Hourly Historical Funding (if applicable)]]</f>
        <v>0</v>
      </c>
      <c r="Z419" s="36">
        <f>IFERROR(Table19[[#This Row],[2025 Wage Increase Rate]]+Table19[[#This Row],[2025 Wage Floor Rate]]+Table19[[#This Row],[Wage Stability]],0)</f>
        <v>0</v>
      </c>
    </row>
    <row r="420" spans="1:26" outlineLevel="1" x14ac:dyDescent="0.55000000000000004">
      <c r="A420" s="11"/>
      <c r="B420" s="12"/>
      <c r="C420" s="12"/>
      <c r="D420" s="11"/>
      <c r="E420" s="32" t="str">
        <f>IF(ISERROR(VLOOKUP(D420,'Data Input (ROP Use Only)'!$D$1:$E$4,2,FALSE)),"",(VLOOKUP(D420,'Data Input (ROP Use Only)'!$D$1:$E$4,2,FALSE)))</f>
        <v/>
      </c>
      <c r="F420" s="32" t="str">
        <f>IF(ISERROR(VLOOKUP(D420,'Data Input (ROP Use Only)'!$D$1:$F$4,3,FALSE)),"",(VLOOKUP(D420,'Data Input (ROP Use Only)'!$D$1:$F$4,3,FALSE)))</f>
        <v/>
      </c>
      <c r="G420" s="9"/>
      <c r="H420" s="9"/>
      <c r="I420" s="10"/>
      <c r="J420" s="10"/>
      <c r="K420" s="10"/>
      <c r="L420" s="13">
        <f>SUM(Table19[[#This Row],[Base Wage per hour as of December 31st, 2024
 (before applying any grants/enhancements)]:[GOF (SWB) + Hourly Historical Funding (if applicable)]])</f>
        <v>0</v>
      </c>
      <c r="M420" s="7" t="str">
        <f>IF(ISERROR(VLOOKUP(D420,'Data Input (ROP Use Only)'!$D$1:$G$4,4,FALSE)),"",(VLOOKUP(D420,'Data Input (ROP Use Only)'!$D$1:$G$4,4,FALSE)))</f>
        <v/>
      </c>
      <c r="N420" s="5" t="str" cm="1">
        <f t="array" ref="N420">IFERROR((_xlfn.IFS(M420-L420&lt;=0,0,M420-L420&lt;=0,0,M420-L420&gt;=2,2,M420-L420&lt;3,M420-L420)),"")</f>
        <v/>
      </c>
      <c r="O420" s="5">
        <f>SUM(Table19[[#This Row],[Base Wage per hour as of December 31st, 2024
 (before applying any grants/enhancements)]:[GOF (SWB) + Hourly Historical Funding (if applicable)]],Table19[[#This Row],[Wage Enhancement (WEG) Eligibility Rate per hour]])</f>
        <v>0</v>
      </c>
      <c r="P420" s="5" t="str" cm="1">
        <f t="array" ref="P420">IFERROR((_xlfn.IFS(C420="NON-RECE",0,C420="Director-Approved",0,F420-O420&lt;=0,0,F420-O420&lt;=0,0,F420-O420&gt;=3,3,F420-O420&lt;3,F420-O420)),"")</f>
        <v/>
      </c>
      <c r="Q420" s="4" cm="1">
        <f t="array" ref="Q420">_xlfn.IFS(O420=0,0,O420&gt;=0,O420+P420)</f>
        <v>0</v>
      </c>
      <c r="R420" s="5" t="str">
        <f t="shared" si="6"/>
        <v/>
      </c>
      <c r="S420" s="4" cm="1">
        <f t="array" ref="S420">_xlfn.IFS(Q420=0,0,Q420&gt;=0,Q420+R420)</f>
        <v>0</v>
      </c>
      <c r="T42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0" s="5">
        <f>MAX(Table19[[#This Row],[Staff Hourly Wage as of December 31st, 2024
 (inclusive of all grants/enhancements, do NOT include top-up)]],Table19[[#This Row],[Base Wage + PE + Historical + GOF + HA + WEG + Wage increase + Wage floor ]])</f>
        <v>0</v>
      </c>
      <c r="V420" s="4">
        <f>Table19[[#This Row],[Final 2025 Hourly Wage
(Higher of column H '[2024 wage'] and column S '[2025 wage'])]]*Table19[[#This Row],[Estimated program hours worked from Jan 1st to Dec 31st 2025]]</f>
        <v>0</v>
      </c>
      <c r="X420" s="35" t="str">
        <f>Table19[[#This Row],[Wage Enhancement (WEG) Eligibility Rate per hour]]</f>
        <v/>
      </c>
      <c r="Y420" s="42">
        <f>Table19[[#This Row],[Hourly Pay Equity (PE) (if applicable)]]+Table19[[#This Row],[GOF (SWB) + Hourly Historical Funding (if applicable)]]</f>
        <v>0</v>
      </c>
      <c r="Z420" s="36">
        <f>IFERROR(Table19[[#This Row],[2025 Wage Increase Rate]]+Table19[[#This Row],[2025 Wage Floor Rate]]+Table19[[#This Row],[Wage Stability]],0)</f>
        <v>0</v>
      </c>
    </row>
    <row r="421" spans="1:26" outlineLevel="1" x14ac:dyDescent="0.55000000000000004">
      <c r="A421" s="11"/>
      <c r="B421" s="12"/>
      <c r="C421" s="12"/>
      <c r="D421" s="11"/>
      <c r="E421" s="32" t="str">
        <f>IF(ISERROR(VLOOKUP(D421,'Data Input (ROP Use Only)'!$D$1:$E$4,2,FALSE)),"",(VLOOKUP(D421,'Data Input (ROP Use Only)'!$D$1:$E$4,2,FALSE)))</f>
        <v/>
      </c>
      <c r="F421" s="32" t="str">
        <f>IF(ISERROR(VLOOKUP(D421,'Data Input (ROP Use Only)'!$D$1:$F$4,3,FALSE)),"",(VLOOKUP(D421,'Data Input (ROP Use Only)'!$D$1:$F$4,3,FALSE)))</f>
        <v/>
      </c>
      <c r="G421" s="9"/>
      <c r="H421" s="9"/>
      <c r="I421" s="10"/>
      <c r="J421" s="10"/>
      <c r="K421" s="10"/>
      <c r="L421" s="13">
        <f>SUM(Table19[[#This Row],[Base Wage per hour as of December 31st, 2024
 (before applying any grants/enhancements)]:[GOF (SWB) + Hourly Historical Funding (if applicable)]])</f>
        <v>0</v>
      </c>
      <c r="M421" s="7" t="str">
        <f>IF(ISERROR(VLOOKUP(D421,'Data Input (ROP Use Only)'!$D$1:$G$4,4,FALSE)),"",(VLOOKUP(D421,'Data Input (ROP Use Only)'!$D$1:$G$4,4,FALSE)))</f>
        <v/>
      </c>
      <c r="N421" s="5" t="str" cm="1">
        <f t="array" ref="N421">IFERROR((_xlfn.IFS(M421-L421&lt;=0,0,M421-L421&lt;=0,0,M421-L421&gt;=2,2,M421-L421&lt;3,M421-L421)),"")</f>
        <v/>
      </c>
      <c r="O421" s="5">
        <f>SUM(Table19[[#This Row],[Base Wage per hour as of December 31st, 2024
 (before applying any grants/enhancements)]:[GOF (SWB) + Hourly Historical Funding (if applicable)]],Table19[[#This Row],[Wage Enhancement (WEG) Eligibility Rate per hour]])</f>
        <v>0</v>
      </c>
      <c r="P421" s="5" t="str" cm="1">
        <f t="array" ref="P421">IFERROR((_xlfn.IFS(C421="NON-RECE",0,C421="Director-Approved",0,F421-O421&lt;=0,0,F421-O421&lt;=0,0,F421-O421&gt;=3,3,F421-O421&lt;3,F421-O421)),"")</f>
        <v/>
      </c>
      <c r="Q421" s="4" cm="1">
        <f t="array" ref="Q421">_xlfn.IFS(O421=0,0,O421&gt;=0,O421+P421)</f>
        <v>0</v>
      </c>
      <c r="R421" s="5" t="str">
        <f t="shared" si="6"/>
        <v/>
      </c>
      <c r="S421" s="4" cm="1">
        <f t="array" ref="S421">_xlfn.IFS(Q421=0,0,Q421&gt;=0,Q421+R421)</f>
        <v>0</v>
      </c>
      <c r="T42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1" s="5">
        <f>MAX(Table19[[#This Row],[Staff Hourly Wage as of December 31st, 2024
 (inclusive of all grants/enhancements, do NOT include top-up)]],Table19[[#This Row],[Base Wage + PE + Historical + GOF + HA + WEG + Wage increase + Wage floor ]])</f>
        <v>0</v>
      </c>
      <c r="V421" s="4">
        <f>Table19[[#This Row],[Final 2025 Hourly Wage
(Higher of column H '[2024 wage'] and column S '[2025 wage'])]]*Table19[[#This Row],[Estimated program hours worked from Jan 1st to Dec 31st 2025]]</f>
        <v>0</v>
      </c>
      <c r="X421" s="35" t="str">
        <f>Table19[[#This Row],[Wage Enhancement (WEG) Eligibility Rate per hour]]</f>
        <v/>
      </c>
      <c r="Y421" s="42">
        <f>Table19[[#This Row],[Hourly Pay Equity (PE) (if applicable)]]+Table19[[#This Row],[GOF (SWB) + Hourly Historical Funding (if applicable)]]</f>
        <v>0</v>
      </c>
      <c r="Z421" s="36">
        <f>IFERROR(Table19[[#This Row],[2025 Wage Increase Rate]]+Table19[[#This Row],[2025 Wage Floor Rate]]+Table19[[#This Row],[Wage Stability]],0)</f>
        <v>0</v>
      </c>
    </row>
    <row r="422" spans="1:26" outlineLevel="1" x14ac:dyDescent="0.55000000000000004">
      <c r="A422" s="11"/>
      <c r="B422" s="12"/>
      <c r="C422" s="12"/>
      <c r="D422" s="11"/>
      <c r="E422" s="32" t="str">
        <f>IF(ISERROR(VLOOKUP(D422,'Data Input (ROP Use Only)'!$D$1:$E$4,2,FALSE)),"",(VLOOKUP(D422,'Data Input (ROP Use Only)'!$D$1:$E$4,2,FALSE)))</f>
        <v/>
      </c>
      <c r="F422" s="32" t="str">
        <f>IF(ISERROR(VLOOKUP(D422,'Data Input (ROP Use Only)'!$D$1:$F$4,3,FALSE)),"",(VLOOKUP(D422,'Data Input (ROP Use Only)'!$D$1:$F$4,3,FALSE)))</f>
        <v/>
      </c>
      <c r="G422" s="9"/>
      <c r="H422" s="9"/>
      <c r="I422" s="10"/>
      <c r="J422" s="10"/>
      <c r="K422" s="10"/>
      <c r="L422" s="13">
        <f>SUM(Table19[[#This Row],[Base Wage per hour as of December 31st, 2024
 (before applying any grants/enhancements)]:[GOF (SWB) + Hourly Historical Funding (if applicable)]])</f>
        <v>0</v>
      </c>
      <c r="M422" s="7" t="str">
        <f>IF(ISERROR(VLOOKUP(D422,'Data Input (ROP Use Only)'!$D$1:$G$4,4,FALSE)),"",(VLOOKUP(D422,'Data Input (ROP Use Only)'!$D$1:$G$4,4,FALSE)))</f>
        <v/>
      </c>
      <c r="N422" s="5" t="str" cm="1">
        <f t="array" ref="N422">IFERROR((_xlfn.IFS(M422-L422&lt;=0,0,M422-L422&lt;=0,0,M422-L422&gt;=2,2,M422-L422&lt;3,M422-L422)),"")</f>
        <v/>
      </c>
      <c r="O422" s="5">
        <f>SUM(Table19[[#This Row],[Base Wage per hour as of December 31st, 2024
 (before applying any grants/enhancements)]:[GOF (SWB) + Hourly Historical Funding (if applicable)]],Table19[[#This Row],[Wage Enhancement (WEG) Eligibility Rate per hour]])</f>
        <v>0</v>
      </c>
      <c r="P422" s="5" t="str" cm="1">
        <f t="array" ref="P422">IFERROR((_xlfn.IFS(C422="NON-RECE",0,C422="Director-Approved",0,F422-O422&lt;=0,0,F422-O422&lt;=0,0,F422-O422&gt;=3,3,F422-O422&lt;3,F422-O422)),"")</f>
        <v/>
      </c>
      <c r="Q422" s="4" cm="1">
        <f t="array" ref="Q422">_xlfn.IFS(O422=0,0,O422&gt;=0,O422+P422)</f>
        <v>0</v>
      </c>
      <c r="R422" s="5" t="str">
        <f t="shared" si="6"/>
        <v/>
      </c>
      <c r="S422" s="4" cm="1">
        <f t="array" ref="S422">_xlfn.IFS(Q422=0,0,Q422&gt;=0,Q422+R422)</f>
        <v>0</v>
      </c>
      <c r="T42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2" s="5">
        <f>MAX(Table19[[#This Row],[Staff Hourly Wage as of December 31st, 2024
 (inclusive of all grants/enhancements, do NOT include top-up)]],Table19[[#This Row],[Base Wage + PE + Historical + GOF + HA + WEG + Wage increase + Wage floor ]])</f>
        <v>0</v>
      </c>
      <c r="V422" s="4">
        <f>Table19[[#This Row],[Final 2025 Hourly Wage
(Higher of column H '[2024 wage'] and column S '[2025 wage'])]]*Table19[[#This Row],[Estimated program hours worked from Jan 1st to Dec 31st 2025]]</f>
        <v>0</v>
      </c>
      <c r="X422" s="35" t="str">
        <f>Table19[[#This Row],[Wage Enhancement (WEG) Eligibility Rate per hour]]</f>
        <v/>
      </c>
      <c r="Y422" s="42">
        <f>Table19[[#This Row],[Hourly Pay Equity (PE) (if applicable)]]+Table19[[#This Row],[GOF (SWB) + Hourly Historical Funding (if applicable)]]</f>
        <v>0</v>
      </c>
      <c r="Z422" s="36">
        <f>IFERROR(Table19[[#This Row],[2025 Wage Increase Rate]]+Table19[[#This Row],[2025 Wage Floor Rate]]+Table19[[#This Row],[Wage Stability]],0)</f>
        <v>0</v>
      </c>
    </row>
    <row r="423" spans="1:26" outlineLevel="1" x14ac:dyDescent="0.55000000000000004">
      <c r="A423" s="11"/>
      <c r="B423" s="12"/>
      <c r="C423" s="12"/>
      <c r="D423" s="11"/>
      <c r="E423" s="32" t="str">
        <f>IF(ISERROR(VLOOKUP(D423,'Data Input (ROP Use Only)'!$D$1:$E$4,2,FALSE)),"",(VLOOKUP(D423,'Data Input (ROP Use Only)'!$D$1:$E$4,2,FALSE)))</f>
        <v/>
      </c>
      <c r="F423" s="32" t="str">
        <f>IF(ISERROR(VLOOKUP(D423,'Data Input (ROP Use Only)'!$D$1:$F$4,3,FALSE)),"",(VLOOKUP(D423,'Data Input (ROP Use Only)'!$D$1:$F$4,3,FALSE)))</f>
        <v/>
      </c>
      <c r="G423" s="9"/>
      <c r="H423" s="9"/>
      <c r="I423" s="10"/>
      <c r="J423" s="10"/>
      <c r="K423" s="10"/>
      <c r="L423" s="13">
        <f>SUM(Table19[[#This Row],[Base Wage per hour as of December 31st, 2024
 (before applying any grants/enhancements)]:[GOF (SWB) + Hourly Historical Funding (if applicable)]])</f>
        <v>0</v>
      </c>
      <c r="M423" s="7" t="str">
        <f>IF(ISERROR(VLOOKUP(D423,'Data Input (ROP Use Only)'!$D$1:$G$4,4,FALSE)),"",(VLOOKUP(D423,'Data Input (ROP Use Only)'!$D$1:$G$4,4,FALSE)))</f>
        <v/>
      </c>
      <c r="N423" s="5" t="str" cm="1">
        <f t="array" ref="N423">IFERROR((_xlfn.IFS(M423-L423&lt;=0,0,M423-L423&lt;=0,0,M423-L423&gt;=2,2,M423-L423&lt;3,M423-L423)),"")</f>
        <v/>
      </c>
      <c r="O423" s="5">
        <f>SUM(Table19[[#This Row],[Base Wage per hour as of December 31st, 2024
 (before applying any grants/enhancements)]:[GOF (SWB) + Hourly Historical Funding (if applicable)]],Table19[[#This Row],[Wage Enhancement (WEG) Eligibility Rate per hour]])</f>
        <v>0</v>
      </c>
      <c r="P423" s="5" t="str" cm="1">
        <f t="array" ref="P423">IFERROR((_xlfn.IFS(C423="NON-RECE",0,C423="Director-Approved",0,F423-O423&lt;=0,0,F423-O423&lt;=0,0,F423-O423&gt;=3,3,F423-O423&lt;3,F423-O423)),"")</f>
        <v/>
      </c>
      <c r="Q423" s="4" cm="1">
        <f t="array" ref="Q423">_xlfn.IFS(O423=0,0,O423&gt;=0,O423+P423)</f>
        <v>0</v>
      </c>
      <c r="R423" s="5" t="str">
        <f t="shared" si="6"/>
        <v/>
      </c>
      <c r="S423" s="4" cm="1">
        <f t="array" ref="S423">_xlfn.IFS(Q423=0,0,Q423&gt;=0,Q423+R423)</f>
        <v>0</v>
      </c>
      <c r="T42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3" s="5">
        <f>MAX(Table19[[#This Row],[Staff Hourly Wage as of December 31st, 2024
 (inclusive of all grants/enhancements, do NOT include top-up)]],Table19[[#This Row],[Base Wage + PE + Historical + GOF + HA + WEG + Wage increase + Wage floor ]])</f>
        <v>0</v>
      </c>
      <c r="V423" s="4">
        <f>Table19[[#This Row],[Final 2025 Hourly Wage
(Higher of column H '[2024 wage'] and column S '[2025 wage'])]]*Table19[[#This Row],[Estimated program hours worked from Jan 1st to Dec 31st 2025]]</f>
        <v>0</v>
      </c>
      <c r="X423" s="35" t="str">
        <f>Table19[[#This Row],[Wage Enhancement (WEG) Eligibility Rate per hour]]</f>
        <v/>
      </c>
      <c r="Y423" s="42">
        <f>Table19[[#This Row],[Hourly Pay Equity (PE) (if applicable)]]+Table19[[#This Row],[GOF (SWB) + Hourly Historical Funding (if applicable)]]</f>
        <v>0</v>
      </c>
      <c r="Z423" s="36">
        <f>IFERROR(Table19[[#This Row],[2025 Wage Increase Rate]]+Table19[[#This Row],[2025 Wage Floor Rate]]+Table19[[#This Row],[Wage Stability]],0)</f>
        <v>0</v>
      </c>
    </row>
    <row r="424" spans="1:26" outlineLevel="1" x14ac:dyDescent="0.55000000000000004">
      <c r="A424" s="11"/>
      <c r="B424" s="12"/>
      <c r="C424" s="12"/>
      <c r="D424" s="11"/>
      <c r="E424" s="32" t="str">
        <f>IF(ISERROR(VLOOKUP(D424,'Data Input (ROP Use Only)'!$D$1:$E$4,2,FALSE)),"",(VLOOKUP(D424,'Data Input (ROP Use Only)'!$D$1:$E$4,2,FALSE)))</f>
        <v/>
      </c>
      <c r="F424" s="32" t="str">
        <f>IF(ISERROR(VLOOKUP(D424,'Data Input (ROP Use Only)'!$D$1:$F$4,3,FALSE)),"",(VLOOKUP(D424,'Data Input (ROP Use Only)'!$D$1:$F$4,3,FALSE)))</f>
        <v/>
      </c>
      <c r="G424" s="9"/>
      <c r="H424" s="9"/>
      <c r="I424" s="10"/>
      <c r="J424" s="10"/>
      <c r="K424" s="10"/>
      <c r="L424" s="13">
        <f>SUM(Table19[[#This Row],[Base Wage per hour as of December 31st, 2024
 (before applying any grants/enhancements)]:[GOF (SWB) + Hourly Historical Funding (if applicable)]])</f>
        <v>0</v>
      </c>
      <c r="M424" s="7" t="str">
        <f>IF(ISERROR(VLOOKUP(D424,'Data Input (ROP Use Only)'!$D$1:$G$4,4,FALSE)),"",(VLOOKUP(D424,'Data Input (ROP Use Only)'!$D$1:$G$4,4,FALSE)))</f>
        <v/>
      </c>
      <c r="N424" s="5" t="str" cm="1">
        <f t="array" ref="N424">IFERROR((_xlfn.IFS(M424-L424&lt;=0,0,M424-L424&lt;=0,0,M424-L424&gt;=2,2,M424-L424&lt;3,M424-L424)),"")</f>
        <v/>
      </c>
      <c r="O424" s="5">
        <f>SUM(Table19[[#This Row],[Base Wage per hour as of December 31st, 2024
 (before applying any grants/enhancements)]:[GOF (SWB) + Hourly Historical Funding (if applicable)]],Table19[[#This Row],[Wage Enhancement (WEG) Eligibility Rate per hour]])</f>
        <v>0</v>
      </c>
      <c r="P424" s="5" t="str" cm="1">
        <f t="array" ref="P424">IFERROR((_xlfn.IFS(C424="NON-RECE",0,C424="Director-Approved",0,F424-O424&lt;=0,0,F424-O424&lt;=0,0,F424-O424&gt;=3,3,F424-O424&lt;3,F424-O424)),"")</f>
        <v/>
      </c>
      <c r="Q424" s="4" cm="1">
        <f t="array" ref="Q424">_xlfn.IFS(O424=0,0,O424&gt;=0,O424+P424)</f>
        <v>0</v>
      </c>
      <c r="R424" s="5" t="str">
        <f t="shared" si="6"/>
        <v/>
      </c>
      <c r="S424" s="4" cm="1">
        <f t="array" ref="S424">_xlfn.IFS(Q424=0,0,Q424&gt;=0,Q424+R424)</f>
        <v>0</v>
      </c>
      <c r="T42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4" s="5">
        <f>MAX(Table19[[#This Row],[Staff Hourly Wage as of December 31st, 2024
 (inclusive of all grants/enhancements, do NOT include top-up)]],Table19[[#This Row],[Base Wage + PE + Historical + GOF + HA + WEG + Wage increase + Wage floor ]])</f>
        <v>0</v>
      </c>
      <c r="V424" s="4">
        <f>Table19[[#This Row],[Final 2025 Hourly Wage
(Higher of column H '[2024 wage'] and column S '[2025 wage'])]]*Table19[[#This Row],[Estimated program hours worked from Jan 1st to Dec 31st 2025]]</f>
        <v>0</v>
      </c>
      <c r="X424" s="35" t="str">
        <f>Table19[[#This Row],[Wage Enhancement (WEG) Eligibility Rate per hour]]</f>
        <v/>
      </c>
      <c r="Y424" s="42">
        <f>Table19[[#This Row],[Hourly Pay Equity (PE) (if applicable)]]+Table19[[#This Row],[GOF (SWB) + Hourly Historical Funding (if applicable)]]</f>
        <v>0</v>
      </c>
      <c r="Z424" s="36">
        <f>IFERROR(Table19[[#This Row],[2025 Wage Increase Rate]]+Table19[[#This Row],[2025 Wage Floor Rate]]+Table19[[#This Row],[Wage Stability]],0)</f>
        <v>0</v>
      </c>
    </row>
    <row r="425" spans="1:26" outlineLevel="1" x14ac:dyDescent="0.55000000000000004">
      <c r="A425" s="11"/>
      <c r="B425" s="12"/>
      <c r="C425" s="12"/>
      <c r="D425" s="11"/>
      <c r="E425" s="32" t="str">
        <f>IF(ISERROR(VLOOKUP(D425,'Data Input (ROP Use Only)'!$D$1:$E$4,2,FALSE)),"",(VLOOKUP(D425,'Data Input (ROP Use Only)'!$D$1:$E$4,2,FALSE)))</f>
        <v/>
      </c>
      <c r="F425" s="32" t="str">
        <f>IF(ISERROR(VLOOKUP(D425,'Data Input (ROP Use Only)'!$D$1:$F$4,3,FALSE)),"",(VLOOKUP(D425,'Data Input (ROP Use Only)'!$D$1:$F$4,3,FALSE)))</f>
        <v/>
      </c>
      <c r="G425" s="9"/>
      <c r="H425" s="9"/>
      <c r="I425" s="10"/>
      <c r="J425" s="10"/>
      <c r="K425" s="10"/>
      <c r="L425" s="13">
        <f>SUM(Table19[[#This Row],[Base Wage per hour as of December 31st, 2024
 (before applying any grants/enhancements)]:[GOF (SWB) + Hourly Historical Funding (if applicable)]])</f>
        <v>0</v>
      </c>
      <c r="M425" s="7" t="str">
        <f>IF(ISERROR(VLOOKUP(D425,'Data Input (ROP Use Only)'!$D$1:$G$4,4,FALSE)),"",(VLOOKUP(D425,'Data Input (ROP Use Only)'!$D$1:$G$4,4,FALSE)))</f>
        <v/>
      </c>
      <c r="N425" s="5" t="str" cm="1">
        <f t="array" ref="N425">IFERROR((_xlfn.IFS(M425-L425&lt;=0,0,M425-L425&lt;=0,0,M425-L425&gt;=2,2,M425-L425&lt;3,M425-L425)),"")</f>
        <v/>
      </c>
      <c r="O425" s="5">
        <f>SUM(Table19[[#This Row],[Base Wage per hour as of December 31st, 2024
 (before applying any grants/enhancements)]:[GOF (SWB) + Hourly Historical Funding (if applicable)]],Table19[[#This Row],[Wage Enhancement (WEG) Eligibility Rate per hour]])</f>
        <v>0</v>
      </c>
      <c r="P425" s="5" t="str" cm="1">
        <f t="array" ref="P425">IFERROR((_xlfn.IFS(C425="NON-RECE",0,C425="Director-Approved",0,F425-O425&lt;=0,0,F425-O425&lt;=0,0,F425-O425&gt;=3,3,F425-O425&lt;3,F425-O425)),"")</f>
        <v/>
      </c>
      <c r="Q425" s="4" cm="1">
        <f t="array" ref="Q425">_xlfn.IFS(O425=0,0,O425&gt;=0,O425+P425)</f>
        <v>0</v>
      </c>
      <c r="R425" s="5" t="str">
        <f t="shared" si="6"/>
        <v/>
      </c>
      <c r="S425" s="4" cm="1">
        <f t="array" ref="S425">_xlfn.IFS(Q425=0,0,Q425&gt;=0,Q425+R425)</f>
        <v>0</v>
      </c>
      <c r="T42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5" s="5">
        <f>MAX(Table19[[#This Row],[Staff Hourly Wage as of December 31st, 2024
 (inclusive of all grants/enhancements, do NOT include top-up)]],Table19[[#This Row],[Base Wage + PE + Historical + GOF + HA + WEG + Wage increase + Wage floor ]])</f>
        <v>0</v>
      </c>
      <c r="V425" s="4">
        <f>Table19[[#This Row],[Final 2025 Hourly Wage
(Higher of column H '[2024 wage'] and column S '[2025 wage'])]]*Table19[[#This Row],[Estimated program hours worked from Jan 1st to Dec 31st 2025]]</f>
        <v>0</v>
      </c>
      <c r="X425" s="35" t="str">
        <f>Table19[[#This Row],[Wage Enhancement (WEG) Eligibility Rate per hour]]</f>
        <v/>
      </c>
      <c r="Y425" s="42">
        <f>Table19[[#This Row],[Hourly Pay Equity (PE) (if applicable)]]+Table19[[#This Row],[GOF (SWB) + Hourly Historical Funding (if applicable)]]</f>
        <v>0</v>
      </c>
      <c r="Z425" s="36">
        <f>IFERROR(Table19[[#This Row],[2025 Wage Increase Rate]]+Table19[[#This Row],[2025 Wage Floor Rate]]+Table19[[#This Row],[Wage Stability]],0)</f>
        <v>0</v>
      </c>
    </row>
    <row r="426" spans="1:26" outlineLevel="1" x14ac:dyDescent="0.55000000000000004">
      <c r="A426" s="11"/>
      <c r="B426" s="12"/>
      <c r="C426" s="12"/>
      <c r="D426" s="11"/>
      <c r="E426" s="32" t="str">
        <f>IF(ISERROR(VLOOKUP(D426,'Data Input (ROP Use Only)'!$D$1:$E$4,2,FALSE)),"",(VLOOKUP(D426,'Data Input (ROP Use Only)'!$D$1:$E$4,2,FALSE)))</f>
        <v/>
      </c>
      <c r="F426" s="32" t="str">
        <f>IF(ISERROR(VLOOKUP(D426,'Data Input (ROP Use Only)'!$D$1:$F$4,3,FALSE)),"",(VLOOKUP(D426,'Data Input (ROP Use Only)'!$D$1:$F$4,3,FALSE)))</f>
        <v/>
      </c>
      <c r="G426" s="9"/>
      <c r="H426" s="9"/>
      <c r="I426" s="10"/>
      <c r="J426" s="10"/>
      <c r="K426" s="10"/>
      <c r="L426" s="13">
        <f>SUM(Table19[[#This Row],[Base Wage per hour as of December 31st, 2024
 (before applying any grants/enhancements)]:[GOF (SWB) + Hourly Historical Funding (if applicable)]])</f>
        <v>0</v>
      </c>
      <c r="M426" s="7" t="str">
        <f>IF(ISERROR(VLOOKUP(D426,'Data Input (ROP Use Only)'!$D$1:$G$4,4,FALSE)),"",(VLOOKUP(D426,'Data Input (ROP Use Only)'!$D$1:$G$4,4,FALSE)))</f>
        <v/>
      </c>
      <c r="N426" s="5" t="str" cm="1">
        <f t="array" ref="N426">IFERROR((_xlfn.IFS(M426-L426&lt;=0,0,M426-L426&lt;=0,0,M426-L426&gt;=2,2,M426-L426&lt;3,M426-L426)),"")</f>
        <v/>
      </c>
      <c r="O426" s="5">
        <f>SUM(Table19[[#This Row],[Base Wage per hour as of December 31st, 2024
 (before applying any grants/enhancements)]:[GOF (SWB) + Hourly Historical Funding (if applicable)]],Table19[[#This Row],[Wage Enhancement (WEG) Eligibility Rate per hour]])</f>
        <v>0</v>
      </c>
      <c r="P426" s="5" t="str" cm="1">
        <f t="array" ref="P426">IFERROR((_xlfn.IFS(C426="NON-RECE",0,C426="Director-Approved",0,F426-O426&lt;=0,0,F426-O426&lt;=0,0,F426-O426&gt;=3,3,F426-O426&lt;3,F426-O426)),"")</f>
        <v/>
      </c>
      <c r="Q426" s="4" cm="1">
        <f t="array" ref="Q426">_xlfn.IFS(O426=0,0,O426&gt;=0,O426+P426)</f>
        <v>0</v>
      </c>
      <c r="R426" s="5" t="str">
        <f t="shared" si="6"/>
        <v/>
      </c>
      <c r="S426" s="4" cm="1">
        <f t="array" ref="S426">_xlfn.IFS(Q426=0,0,Q426&gt;=0,Q426+R426)</f>
        <v>0</v>
      </c>
      <c r="T42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6" s="5">
        <f>MAX(Table19[[#This Row],[Staff Hourly Wage as of December 31st, 2024
 (inclusive of all grants/enhancements, do NOT include top-up)]],Table19[[#This Row],[Base Wage + PE + Historical + GOF + HA + WEG + Wage increase + Wage floor ]])</f>
        <v>0</v>
      </c>
      <c r="V426" s="4">
        <f>Table19[[#This Row],[Final 2025 Hourly Wage
(Higher of column H '[2024 wage'] and column S '[2025 wage'])]]*Table19[[#This Row],[Estimated program hours worked from Jan 1st to Dec 31st 2025]]</f>
        <v>0</v>
      </c>
      <c r="X426" s="35" t="str">
        <f>Table19[[#This Row],[Wage Enhancement (WEG) Eligibility Rate per hour]]</f>
        <v/>
      </c>
      <c r="Y426" s="42">
        <f>Table19[[#This Row],[Hourly Pay Equity (PE) (if applicable)]]+Table19[[#This Row],[GOF (SWB) + Hourly Historical Funding (if applicable)]]</f>
        <v>0</v>
      </c>
      <c r="Z426" s="36">
        <f>IFERROR(Table19[[#This Row],[2025 Wage Increase Rate]]+Table19[[#This Row],[2025 Wage Floor Rate]]+Table19[[#This Row],[Wage Stability]],0)</f>
        <v>0</v>
      </c>
    </row>
    <row r="427" spans="1:26" outlineLevel="1" x14ac:dyDescent="0.55000000000000004">
      <c r="A427" s="11"/>
      <c r="B427" s="12"/>
      <c r="C427" s="12"/>
      <c r="D427" s="11"/>
      <c r="E427" s="32" t="str">
        <f>IF(ISERROR(VLOOKUP(D427,'Data Input (ROP Use Only)'!$D$1:$E$4,2,FALSE)),"",(VLOOKUP(D427,'Data Input (ROP Use Only)'!$D$1:$E$4,2,FALSE)))</f>
        <v/>
      </c>
      <c r="F427" s="32" t="str">
        <f>IF(ISERROR(VLOOKUP(D427,'Data Input (ROP Use Only)'!$D$1:$F$4,3,FALSE)),"",(VLOOKUP(D427,'Data Input (ROP Use Only)'!$D$1:$F$4,3,FALSE)))</f>
        <v/>
      </c>
      <c r="G427" s="9"/>
      <c r="H427" s="9"/>
      <c r="I427" s="10"/>
      <c r="J427" s="10"/>
      <c r="K427" s="10"/>
      <c r="L427" s="13">
        <f>SUM(Table19[[#This Row],[Base Wage per hour as of December 31st, 2024
 (before applying any grants/enhancements)]:[GOF (SWB) + Hourly Historical Funding (if applicable)]])</f>
        <v>0</v>
      </c>
      <c r="M427" s="7" t="str">
        <f>IF(ISERROR(VLOOKUP(D427,'Data Input (ROP Use Only)'!$D$1:$G$4,4,FALSE)),"",(VLOOKUP(D427,'Data Input (ROP Use Only)'!$D$1:$G$4,4,FALSE)))</f>
        <v/>
      </c>
      <c r="N427" s="5" t="str" cm="1">
        <f t="array" ref="N427">IFERROR((_xlfn.IFS(M427-L427&lt;=0,0,M427-L427&lt;=0,0,M427-L427&gt;=2,2,M427-L427&lt;3,M427-L427)),"")</f>
        <v/>
      </c>
      <c r="O427" s="5">
        <f>SUM(Table19[[#This Row],[Base Wage per hour as of December 31st, 2024
 (before applying any grants/enhancements)]:[GOF (SWB) + Hourly Historical Funding (if applicable)]],Table19[[#This Row],[Wage Enhancement (WEG) Eligibility Rate per hour]])</f>
        <v>0</v>
      </c>
      <c r="P427" s="5" t="str" cm="1">
        <f t="array" ref="P427">IFERROR((_xlfn.IFS(C427="NON-RECE",0,C427="Director-Approved",0,F427-O427&lt;=0,0,F427-O427&lt;=0,0,F427-O427&gt;=3,3,F427-O427&lt;3,F427-O427)),"")</f>
        <v/>
      </c>
      <c r="Q427" s="4" cm="1">
        <f t="array" ref="Q427">_xlfn.IFS(O427=0,0,O427&gt;=0,O427+P427)</f>
        <v>0</v>
      </c>
      <c r="R427" s="5" t="str">
        <f t="shared" si="6"/>
        <v/>
      </c>
      <c r="S427" s="4" cm="1">
        <f t="array" ref="S427">_xlfn.IFS(Q427=0,0,Q427&gt;=0,Q427+R427)</f>
        <v>0</v>
      </c>
      <c r="T42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7" s="5">
        <f>MAX(Table19[[#This Row],[Staff Hourly Wage as of December 31st, 2024
 (inclusive of all grants/enhancements, do NOT include top-up)]],Table19[[#This Row],[Base Wage + PE + Historical + GOF + HA + WEG + Wage increase + Wage floor ]])</f>
        <v>0</v>
      </c>
      <c r="V427" s="4">
        <f>Table19[[#This Row],[Final 2025 Hourly Wage
(Higher of column H '[2024 wage'] and column S '[2025 wage'])]]*Table19[[#This Row],[Estimated program hours worked from Jan 1st to Dec 31st 2025]]</f>
        <v>0</v>
      </c>
      <c r="X427" s="35" t="str">
        <f>Table19[[#This Row],[Wage Enhancement (WEG) Eligibility Rate per hour]]</f>
        <v/>
      </c>
      <c r="Y427" s="42">
        <f>Table19[[#This Row],[Hourly Pay Equity (PE) (if applicable)]]+Table19[[#This Row],[GOF (SWB) + Hourly Historical Funding (if applicable)]]</f>
        <v>0</v>
      </c>
      <c r="Z427" s="36">
        <f>IFERROR(Table19[[#This Row],[2025 Wage Increase Rate]]+Table19[[#This Row],[2025 Wage Floor Rate]]+Table19[[#This Row],[Wage Stability]],0)</f>
        <v>0</v>
      </c>
    </row>
    <row r="428" spans="1:26" outlineLevel="1" x14ac:dyDescent="0.55000000000000004">
      <c r="A428" s="11"/>
      <c r="B428" s="12"/>
      <c r="C428" s="12"/>
      <c r="D428" s="11"/>
      <c r="E428" s="32" t="str">
        <f>IF(ISERROR(VLOOKUP(D428,'Data Input (ROP Use Only)'!$D$1:$E$4,2,FALSE)),"",(VLOOKUP(D428,'Data Input (ROP Use Only)'!$D$1:$E$4,2,FALSE)))</f>
        <v/>
      </c>
      <c r="F428" s="32" t="str">
        <f>IF(ISERROR(VLOOKUP(D428,'Data Input (ROP Use Only)'!$D$1:$F$4,3,FALSE)),"",(VLOOKUP(D428,'Data Input (ROP Use Only)'!$D$1:$F$4,3,FALSE)))</f>
        <v/>
      </c>
      <c r="G428" s="9"/>
      <c r="H428" s="9"/>
      <c r="I428" s="10"/>
      <c r="J428" s="10"/>
      <c r="K428" s="10"/>
      <c r="L428" s="13">
        <f>SUM(Table19[[#This Row],[Base Wage per hour as of December 31st, 2024
 (before applying any grants/enhancements)]:[GOF (SWB) + Hourly Historical Funding (if applicable)]])</f>
        <v>0</v>
      </c>
      <c r="M428" s="7" t="str">
        <f>IF(ISERROR(VLOOKUP(D428,'Data Input (ROP Use Only)'!$D$1:$G$4,4,FALSE)),"",(VLOOKUP(D428,'Data Input (ROP Use Only)'!$D$1:$G$4,4,FALSE)))</f>
        <v/>
      </c>
      <c r="N428" s="5" t="str" cm="1">
        <f t="array" ref="N428">IFERROR((_xlfn.IFS(M428-L428&lt;=0,0,M428-L428&lt;=0,0,M428-L428&gt;=2,2,M428-L428&lt;3,M428-L428)),"")</f>
        <v/>
      </c>
      <c r="O428" s="5">
        <f>SUM(Table19[[#This Row],[Base Wage per hour as of December 31st, 2024
 (before applying any grants/enhancements)]:[GOF (SWB) + Hourly Historical Funding (if applicable)]],Table19[[#This Row],[Wage Enhancement (WEG) Eligibility Rate per hour]])</f>
        <v>0</v>
      </c>
      <c r="P428" s="5" t="str" cm="1">
        <f t="array" ref="P428">IFERROR((_xlfn.IFS(C428="NON-RECE",0,C428="Director-Approved",0,F428-O428&lt;=0,0,F428-O428&lt;=0,0,F428-O428&gt;=3,3,F428-O428&lt;3,F428-O428)),"")</f>
        <v/>
      </c>
      <c r="Q428" s="4" cm="1">
        <f t="array" ref="Q428">_xlfn.IFS(O428=0,0,O428&gt;=0,O428+P428)</f>
        <v>0</v>
      </c>
      <c r="R428" s="5" t="str">
        <f t="shared" si="6"/>
        <v/>
      </c>
      <c r="S428" s="4" cm="1">
        <f t="array" ref="S428">_xlfn.IFS(Q428=0,0,Q428&gt;=0,Q428+R428)</f>
        <v>0</v>
      </c>
      <c r="T42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8" s="5">
        <f>MAX(Table19[[#This Row],[Staff Hourly Wage as of December 31st, 2024
 (inclusive of all grants/enhancements, do NOT include top-up)]],Table19[[#This Row],[Base Wage + PE + Historical + GOF + HA + WEG + Wage increase + Wage floor ]])</f>
        <v>0</v>
      </c>
      <c r="V428" s="4">
        <f>Table19[[#This Row],[Final 2025 Hourly Wage
(Higher of column H '[2024 wage'] and column S '[2025 wage'])]]*Table19[[#This Row],[Estimated program hours worked from Jan 1st to Dec 31st 2025]]</f>
        <v>0</v>
      </c>
      <c r="X428" s="35" t="str">
        <f>Table19[[#This Row],[Wage Enhancement (WEG) Eligibility Rate per hour]]</f>
        <v/>
      </c>
      <c r="Y428" s="42">
        <f>Table19[[#This Row],[Hourly Pay Equity (PE) (if applicable)]]+Table19[[#This Row],[GOF (SWB) + Hourly Historical Funding (if applicable)]]</f>
        <v>0</v>
      </c>
      <c r="Z428" s="36">
        <f>IFERROR(Table19[[#This Row],[2025 Wage Increase Rate]]+Table19[[#This Row],[2025 Wage Floor Rate]]+Table19[[#This Row],[Wage Stability]],0)</f>
        <v>0</v>
      </c>
    </row>
    <row r="429" spans="1:26" outlineLevel="1" x14ac:dyDescent="0.55000000000000004">
      <c r="A429" s="11"/>
      <c r="B429" s="12"/>
      <c r="C429" s="12"/>
      <c r="D429" s="11"/>
      <c r="E429" s="32" t="str">
        <f>IF(ISERROR(VLOOKUP(D429,'Data Input (ROP Use Only)'!$D$1:$E$4,2,FALSE)),"",(VLOOKUP(D429,'Data Input (ROP Use Only)'!$D$1:$E$4,2,FALSE)))</f>
        <v/>
      </c>
      <c r="F429" s="32" t="str">
        <f>IF(ISERROR(VLOOKUP(D429,'Data Input (ROP Use Only)'!$D$1:$F$4,3,FALSE)),"",(VLOOKUP(D429,'Data Input (ROP Use Only)'!$D$1:$F$4,3,FALSE)))</f>
        <v/>
      </c>
      <c r="G429" s="9"/>
      <c r="H429" s="9"/>
      <c r="I429" s="10"/>
      <c r="J429" s="10"/>
      <c r="K429" s="10"/>
      <c r="L429" s="13">
        <f>SUM(Table19[[#This Row],[Base Wage per hour as of December 31st, 2024
 (before applying any grants/enhancements)]:[GOF (SWB) + Hourly Historical Funding (if applicable)]])</f>
        <v>0</v>
      </c>
      <c r="M429" s="7" t="str">
        <f>IF(ISERROR(VLOOKUP(D429,'Data Input (ROP Use Only)'!$D$1:$G$4,4,FALSE)),"",(VLOOKUP(D429,'Data Input (ROP Use Only)'!$D$1:$G$4,4,FALSE)))</f>
        <v/>
      </c>
      <c r="N429" s="5" t="str" cm="1">
        <f t="array" ref="N429">IFERROR((_xlfn.IFS(M429-L429&lt;=0,0,M429-L429&lt;=0,0,M429-L429&gt;=2,2,M429-L429&lt;3,M429-L429)),"")</f>
        <v/>
      </c>
      <c r="O429" s="5">
        <f>SUM(Table19[[#This Row],[Base Wage per hour as of December 31st, 2024
 (before applying any grants/enhancements)]:[GOF (SWB) + Hourly Historical Funding (if applicable)]],Table19[[#This Row],[Wage Enhancement (WEG) Eligibility Rate per hour]])</f>
        <v>0</v>
      </c>
      <c r="P429" s="5" t="str" cm="1">
        <f t="array" ref="P429">IFERROR((_xlfn.IFS(C429="NON-RECE",0,C429="Director-Approved",0,F429-O429&lt;=0,0,F429-O429&lt;=0,0,F429-O429&gt;=3,3,F429-O429&lt;3,F429-O429)),"")</f>
        <v/>
      </c>
      <c r="Q429" s="4" cm="1">
        <f t="array" ref="Q429">_xlfn.IFS(O429=0,0,O429&gt;=0,O429+P429)</f>
        <v>0</v>
      </c>
      <c r="R429" s="5" t="str">
        <f t="shared" si="6"/>
        <v/>
      </c>
      <c r="S429" s="4" cm="1">
        <f t="array" ref="S429">_xlfn.IFS(Q429=0,0,Q429&gt;=0,Q429+R429)</f>
        <v>0</v>
      </c>
      <c r="T42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29" s="5">
        <f>MAX(Table19[[#This Row],[Staff Hourly Wage as of December 31st, 2024
 (inclusive of all grants/enhancements, do NOT include top-up)]],Table19[[#This Row],[Base Wage + PE + Historical + GOF + HA + WEG + Wage increase + Wage floor ]])</f>
        <v>0</v>
      </c>
      <c r="V429" s="4">
        <f>Table19[[#This Row],[Final 2025 Hourly Wage
(Higher of column H '[2024 wage'] and column S '[2025 wage'])]]*Table19[[#This Row],[Estimated program hours worked from Jan 1st to Dec 31st 2025]]</f>
        <v>0</v>
      </c>
      <c r="X429" s="35" t="str">
        <f>Table19[[#This Row],[Wage Enhancement (WEG) Eligibility Rate per hour]]</f>
        <v/>
      </c>
      <c r="Y429" s="42">
        <f>Table19[[#This Row],[Hourly Pay Equity (PE) (if applicable)]]+Table19[[#This Row],[GOF (SWB) + Hourly Historical Funding (if applicable)]]</f>
        <v>0</v>
      </c>
      <c r="Z429" s="36">
        <f>IFERROR(Table19[[#This Row],[2025 Wage Increase Rate]]+Table19[[#This Row],[2025 Wage Floor Rate]]+Table19[[#This Row],[Wage Stability]],0)</f>
        <v>0</v>
      </c>
    </row>
    <row r="430" spans="1:26" outlineLevel="1" x14ac:dyDescent="0.55000000000000004">
      <c r="A430" s="11"/>
      <c r="B430" s="12"/>
      <c r="C430" s="12"/>
      <c r="D430" s="11"/>
      <c r="E430" s="32" t="str">
        <f>IF(ISERROR(VLOOKUP(D430,'Data Input (ROP Use Only)'!$D$1:$E$4,2,FALSE)),"",(VLOOKUP(D430,'Data Input (ROP Use Only)'!$D$1:$E$4,2,FALSE)))</f>
        <v/>
      </c>
      <c r="F430" s="32" t="str">
        <f>IF(ISERROR(VLOOKUP(D430,'Data Input (ROP Use Only)'!$D$1:$F$4,3,FALSE)),"",(VLOOKUP(D430,'Data Input (ROP Use Only)'!$D$1:$F$4,3,FALSE)))</f>
        <v/>
      </c>
      <c r="G430" s="9"/>
      <c r="H430" s="9"/>
      <c r="I430" s="10"/>
      <c r="J430" s="10"/>
      <c r="K430" s="10"/>
      <c r="L430" s="13">
        <f>SUM(Table19[[#This Row],[Base Wage per hour as of December 31st, 2024
 (before applying any grants/enhancements)]:[GOF (SWB) + Hourly Historical Funding (if applicable)]])</f>
        <v>0</v>
      </c>
      <c r="M430" s="7" t="str">
        <f>IF(ISERROR(VLOOKUP(D430,'Data Input (ROP Use Only)'!$D$1:$G$4,4,FALSE)),"",(VLOOKUP(D430,'Data Input (ROP Use Only)'!$D$1:$G$4,4,FALSE)))</f>
        <v/>
      </c>
      <c r="N430" s="5" t="str" cm="1">
        <f t="array" ref="N430">IFERROR((_xlfn.IFS(M430-L430&lt;=0,0,M430-L430&lt;=0,0,M430-L430&gt;=2,2,M430-L430&lt;3,M430-L430)),"")</f>
        <v/>
      </c>
      <c r="O430" s="5">
        <f>SUM(Table19[[#This Row],[Base Wage per hour as of December 31st, 2024
 (before applying any grants/enhancements)]:[GOF (SWB) + Hourly Historical Funding (if applicable)]],Table19[[#This Row],[Wage Enhancement (WEG) Eligibility Rate per hour]])</f>
        <v>0</v>
      </c>
      <c r="P430" s="5" t="str" cm="1">
        <f t="array" ref="P430">IFERROR((_xlfn.IFS(C430="NON-RECE",0,C430="Director-Approved",0,F430-O430&lt;=0,0,F430-O430&lt;=0,0,F430-O430&gt;=3,3,F430-O430&lt;3,F430-O430)),"")</f>
        <v/>
      </c>
      <c r="Q430" s="4" cm="1">
        <f t="array" ref="Q430">_xlfn.IFS(O430=0,0,O430&gt;=0,O430+P430)</f>
        <v>0</v>
      </c>
      <c r="R430" s="5" t="str">
        <f t="shared" si="6"/>
        <v/>
      </c>
      <c r="S430" s="4" cm="1">
        <f t="array" ref="S430">_xlfn.IFS(Q430=0,0,Q430&gt;=0,Q430+R430)</f>
        <v>0</v>
      </c>
      <c r="T43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0" s="5">
        <f>MAX(Table19[[#This Row],[Staff Hourly Wage as of December 31st, 2024
 (inclusive of all grants/enhancements, do NOT include top-up)]],Table19[[#This Row],[Base Wage + PE + Historical + GOF + HA + WEG + Wage increase + Wage floor ]])</f>
        <v>0</v>
      </c>
      <c r="V430" s="4">
        <f>Table19[[#This Row],[Final 2025 Hourly Wage
(Higher of column H '[2024 wage'] and column S '[2025 wage'])]]*Table19[[#This Row],[Estimated program hours worked from Jan 1st to Dec 31st 2025]]</f>
        <v>0</v>
      </c>
      <c r="X430" s="35" t="str">
        <f>Table19[[#This Row],[Wage Enhancement (WEG) Eligibility Rate per hour]]</f>
        <v/>
      </c>
      <c r="Y430" s="42">
        <f>Table19[[#This Row],[Hourly Pay Equity (PE) (if applicable)]]+Table19[[#This Row],[GOF (SWB) + Hourly Historical Funding (if applicable)]]</f>
        <v>0</v>
      </c>
      <c r="Z430" s="36">
        <f>IFERROR(Table19[[#This Row],[2025 Wage Increase Rate]]+Table19[[#This Row],[2025 Wage Floor Rate]]+Table19[[#This Row],[Wage Stability]],0)</f>
        <v>0</v>
      </c>
    </row>
    <row r="431" spans="1:26" outlineLevel="1" x14ac:dyDescent="0.55000000000000004">
      <c r="A431" s="11"/>
      <c r="B431" s="12"/>
      <c r="C431" s="12"/>
      <c r="D431" s="11"/>
      <c r="E431" s="32" t="str">
        <f>IF(ISERROR(VLOOKUP(D431,'Data Input (ROP Use Only)'!$D$1:$E$4,2,FALSE)),"",(VLOOKUP(D431,'Data Input (ROP Use Only)'!$D$1:$E$4,2,FALSE)))</f>
        <v/>
      </c>
      <c r="F431" s="32" t="str">
        <f>IF(ISERROR(VLOOKUP(D431,'Data Input (ROP Use Only)'!$D$1:$F$4,3,FALSE)),"",(VLOOKUP(D431,'Data Input (ROP Use Only)'!$D$1:$F$4,3,FALSE)))</f>
        <v/>
      </c>
      <c r="G431" s="9"/>
      <c r="H431" s="9"/>
      <c r="I431" s="10"/>
      <c r="J431" s="10"/>
      <c r="K431" s="10"/>
      <c r="L431" s="13">
        <f>SUM(Table19[[#This Row],[Base Wage per hour as of December 31st, 2024
 (before applying any grants/enhancements)]:[GOF (SWB) + Hourly Historical Funding (if applicable)]])</f>
        <v>0</v>
      </c>
      <c r="M431" s="7" t="str">
        <f>IF(ISERROR(VLOOKUP(D431,'Data Input (ROP Use Only)'!$D$1:$G$4,4,FALSE)),"",(VLOOKUP(D431,'Data Input (ROP Use Only)'!$D$1:$G$4,4,FALSE)))</f>
        <v/>
      </c>
      <c r="N431" s="5" t="str" cm="1">
        <f t="array" ref="N431">IFERROR((_xlfn.IFS(M431-L431&lt;=0,0,M431-L431&lt;=0,0,M431-L431&gt;=2,2,M431-L431&lt;3,M431-L431)),"")</f>
        <v/>
      </c>
      <c r="O431" s="5">
        <f>SUM(Table19[[#This Row],[Base Wage per hour as of December 31st, 2024
 (before applying any grants/enhancements)]:[GOF (SWB) + Hourly Historical Funding (if applicable)]],Table19[[#This Row],[Wage Enhancement (WEG) Eligibility Rate per hour]])</f>
        <v>0</v>
      </c>
      <c r="P431" s="5" t="str" cm="1">
        <f t="array" ref="P431">IFERROR((_xlfn.IFS(C431="NON-RECE",0,C431="Director-Approved",0,F431-O431&lt;=0,0,F431-O431&lt;=0,0,F431-O431&gt;=3,3,F431-O431&lt;3,F431-O431)),"")</f>
        <v/>
      </c>
      <c r="Q431" s="4" cm="1">
        <f t="array" ref="Q431">_xlfn.IFS(O431=0,0,O431&gt;=0,O431+P431)</f>
        <v>0</v>
      </c>
      <c r="R431" s="5" t="str">
        <f t="shared" si="6"/>
        <v/>
      </c>
      <c r="S431" s="4" cm="1">
        <f t="array" ref="S431">_xlfn.IFS(Q431=0,0,Q431&gt;=0,Q431+R431)</f>
        <v>0</v>
      </c>
      <c r="T43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1" s="5">
        <f>MAX(Table19[[#This Row],[Staff Hourly Wage as of December 31st, 2024
 (inclusive of all grants/enhancements, do NOT include top-up)]],Table19[[#This Row],[Base Wage + PE + Historical + GOF + HA + WEG + Wage increase + Wage floor ]])</f>
        <v>0</v>
      </c>
      <c r="V431" s="4">
        <f>Table19[[#This Row],[Final 2025 Hourly Wage
(Higher of column H '[2024 wage'] and column S '[2025 wage'])]]*Table19[[#This Row],[Estimated program hours worked from Jan 1st to Dec 31st 2025]]</f>
        <v>0</v>
      </c>
      <c r="X431" s="35" t="str">
        <f>Table19[[#This Row],[Wage Enhancement (WEG) Eligibility Rate per hour]]</f>
        <v/>
      </c>
      <c r="Y431" s="42">
        <f>Table19[[#This Row],[Hourly Pay Equity (PE) (if applicable)]]+Table19[[#This Row],[GOF (SWB) + Hourly Historical Funding (if applicable)]]</f>
        <v>0</v>
      </c>
      <c r="Z431" s="36">
        <f>IFERROR(Table19[[#This Row],[2025 Wage Increase Rate]]+Table19[[#This Row],[2025 Wage Floor Rate]]+Table19[[#This Row],[Wage Stability]],0)</f>
        <v>0</v>
      </c>
    </row>
    <row r="432" spans="1:26" outlineLevel="1" x14ac:dyDescent="0.55000000000000004">
      <c r="A432" s="11"/>
      <c r="B432" s="12"/>
      <c r="C432" s="12"/>
      <c r="D432" s="11"/>
      <c r="E432" s="32" t="str">
        <f>IF(ISERROR(VLOOKUP(D432,'Data Input (ROP Use Only)'!$D$1:$E$4,2,FALSE)),"",(VLOOKUP(D432,'Data Input (ROP Use Only)'!$D$1:$E$4,2,FALSE)))</f>
        <v/>
      </c>
      <c r="F432" s="32" t="str">
        <f>IF(ISERROR(VLOOKUP(D432,'Data Input (ROP Use Only)'!$D$1:$F$4,3,FALSE)),"",(VLOOKUP(D432,'Data Input (ROP Use Only)'!$D$1:$F$4,3,FALSE)))</f>
        <v/>
      </c>
      <c r="G432" s="9"/>
      <c r="H432" s="9"/>
      <c r="I432" s="10"/>
      <c r="J432" s="10"/>
      <c r="K432" s="10"/>
      <c r="L432" s="13">
        <f>SUM(Table19[[#This Row],[Base Wage per hour as of December 31st, 2024
 (before applying any grants/enhancements)]:[GOF (SWB) + Hourly Historical Funding (if applicable)]])</f>
        <v>0</v>
      </c>
      <c r="M432" s="7" t="str">
        <f>IF(ISERROR(VLOOKUP(D432,'Data Input (ROP Use Only)'!$D$1:$G$4,4,FALSE)),"",(VLOOKUP(D432,'Data Input (ROP Use Only)'!$D$1:$G$4,4,FALSE)))</f>
        <v/>
      </c>
      <c r="N432" s="5" t="str" cm="1">
        <f t="array" ref="N432">IFERROR((_xlfn.IFS(M432-L432&lt;=0,0,M432-L432&lt;=0,0,M432-L432&gt;=2,2,M432-L432&lt;3,M432-L432)),"")</f>
        <v/>
      </c>
      <c r="O432" s="5">
        <f>SUM(Table19[[#This Row],[Base Wage per hour as of December 31st, 2024
 (before applying any grants/enhancements)]:[GOF (SWB) + Hourly Historical Funding (if applicable)]],Table19[[#This Row],[Wage Enhancement (WEG) Eligibility Rate per hour]])</f>
        <v>0</v>
      </c>
      <c r="P432" s="5" t="str" cm="1">
        <f t="array" ref="P432">IFERROR((_xlfn.IFS(C432="NON-RECE",0,C432="Director-Approved",0,F432-O432&lt;=0,0,F432-O432&lt;=0,0,F432-O432&gt;=3,3,F432-O432&lt;3,F432-O432)),"")</f>
        <v/>
      </c>
      <c r="Q432" s="4" cm="1">
        <f t="array" ref="Q432">_xlfn.IFS(O432=0,0,O432&gt;=0,O432+P432)</f>
        <v>0</v>
      </c>
      <c r="R432" s="5" t="str">
        <f t="shared" si="6"/>
        <v/>
      </c>
      <c r="S432" s="4" cm="1">
        <f t="array" ref="S432">_xlfn.IFS(Q432=0,0,Q432&gt;=0,Q432+R432)</f>
        <v>0</v>
      </c>
      <c r="T43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2" s="5">
        <f>MAX(Table19[[#This Row],[Staff Hourly Wage as of December 31st, 2024
 (inclusive of all grants/enhancements, do NOT include top-up)]],Table19[[#This Row],[Base Wage + PE + Historical + GOF + HA + WEG + Wage increase + Wage floor ]])</f>
        <v>0</v>
      </c>
      <c r="V432" s="4">
        <f>Table19[[#This Row],[Final 2025 Hourly Wage
(Higher of column H '[2024 wage'] and column S '[2025 wage'])]]*Table19[[#This Row],[Estimated program hours worked from Jan 1st to Dec 31st 2025]]</f>
        <v>0</v>
      </c>
      <c r="X432" s="35" t="str">
        <f>Table19[[#This Row],[Wage Enhancement (WEG) Eligibility Rate per hour]]</f>
        <v/>
      </c>
      <c r="Y432" s="42">
        <f>Table19[[#This Row],[Hourly Pay Equity (PE) (if applicable)]]+Table19[[#This Row],[GOF (SWB) + Hourly Historical Funding (if applicable)]]</f>
        <v>0</v>
      </c>
      <c r="Z432" s="36">
        <f>IFERROR(Table19[[#This Row],[2025 Wage Increase Rate]]+Table19[[#This Row],[2025 Wage Floor Rate]]+Table19[[#This Row],[Wage Stability]],0)</f>
        <v>0</v>
      </c>
    </row>
    <row r="433" spans="1:26" outlineLevel="1" x14ac:dyDescent="0.55000000000000004">
      <c r="A433" s="11"/>
      <c r="B433" s="12"/>
      <c r="C433" s="12"/>
      <c r="D433" s="11"/>
      <c r="E433" s="32" t="str">
        <f>IF(ISERROR(VLOOKUP(D433,'Data Input (ROP Use Only)'!$D$1:$E$4,2,FALSE)),"",(VLOOKUP(D433,'Data Input (ROP Use Only)'!$D$1:$E$4,2,FALSE)))</f>
        <v/>
      </c>
      <c r="F433" s="32" t="str">
        <f>IF(ISERROR(VLOOKUP(D433,'Data Input (ROP Use Only)'!$D$1:$F$4,3,FALSE)),"",(VLOOKUP(D433,'Data Input (ROP Use Only)'!$D$1:$F$4,3,FALSE)))</f>
        <v/>
      </c>
      <c r="G433" s="9"/>
      <c r="H433" s="9"/>
      <c r="I433" s="10"/>
      <c r="J433" s="10"/>
      <c r="K433" s="10"/>
      <c r="L433" s="13">
        <f>SUM(Table19[[#This Row],[Base Wage per hour as of December 31st, 2024
 (before applying any grants/enhancements)]:[GOF (SWB) + Hourly Historical Funding (if applicable)]])</f>
        <v>0</v>
      </c>
      <c r="M433" s="7" t="str">
        <f>IF(ISERROR(VLOOKUP(D433,'Data Input (ROP Use Only)'!$D$1:$G$4,4,FALSE)),"",(VLOOKUP(D433,'Data Input (ROP Use Only)'!$D$1:$G$4,4,FALSE)))</f>
        <v/>
      </c>
      <c r="N433" s="5" t="str" cm="1">
        <f t="array" ref="N433">IFERROR((_xlfn.IFS(M433-L433&lt;=0,0,M433-L433&lt;=0,0,M433-L433&gt;=2,2,M433-L433&lt;3,M433-L433)),"")</f>
        <v/>
      </c>
      <c r="O433" s="5">
        <f>SUM(Table19[[#This Row],[Base Wage per hour as of December 31st, 2024
 (before applying any grants/enhancements)]:[GOF (SWB) + Hourly Historical Funding (if applicable)]],Table19[[#This Row],[Wage Enhancement (WEG) Eligibility Rate per hour]])</f>
        <v>0</v>
      </c>
      <c r="P433" s="5" t="str" cm="1">
        <f t="array" ref="P433">IFERROR((_xlfn.IFS(C433="NON-RECE",0,C433="Director-Approved",0,F433-O433&lt;=0,0,F433-O433&lt;=0,0,F433-O433&gt;=3,3,F433-O433&lt;3,F433-O433)),"")</f>
        <v/>
      </c>
      <c r="Q433" s="4" cm="1">
        <f t="array" ref="Q433">_xlfn.IFS(O433=0,0,O433&gt;=0,O433+P433)</f>
        <v>0</v>
      </c>
      <c r="R433" s="5" t="str">
        <f t="shared" si="6"/>
        <v/>
      </c>
      <c r="S433" s="4" cm="1">
        <f t="array" ref="S433">_xlfn.IFS(Q433=0,0,Q433&gt;=0,Q433+R433)</f>
        <v>0</v>
      </c>
      <c r="T43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3" s="5">
        <f>MAX(Table19[[#This Row],[Staff Hourly Wage as of December 31st, 2024
 (inclusive of all grants/enhancements, do NOT include top-up)]],Table19[[#This Row],[Base Wage + PE + Historical + GOF + HA + WEG + Wage increase + Wage floor ]])</f>
        <v>0</v>
      </c>
      <c r="V433" s="4">
        <f>Table19[[#This Row],[Final 2025 Hourly Wage
(Higher of column H '[2024 wage'] and column S '[2025 wage'])]]*Table19[[#This Row],[Estimated program hours worked from Jan 1st to Dec 31st 2025]]</f>
        <v>0</v>
      </c>
      <c r="X433" s="35" t="str">
        <f>Table19[[#This Row],[Wage Enhancement (WEG) Eligibility Rate per hour]]</f>
        <v/>
      </c>
      <c r="Y433" s="42">
        <f>Table19[[#This Row],[Hourly Pay Equity (PE) (if applicable)]]+Table19[[#This Row],[GOF (SWB) + Hourly Historical Funding (if applicable)]]</f>
        <v>0</v>
      </c>
      <c r="Z433" s="36">
        <f>IFERROR(Table19[[#This Row],[2025 Wage Increase Rate]]+Table19[[#This Row],[2025 Wage Floor Rate]]+Table19[[#This Row],[Wage Stability]],0)</f>
        <v>0</v>
      </c>
    </row>
    <row r="434" spans="1:26" outlineLevel="1" x14ac:dyDescent="0.55000000000000004">
      <c r="A434" s="11"/>
      <c r="B434" s="12"/>
      <c r="C434" s="12"/>
      <c r="D434" s="11"/>
      <c r="E434" s="32" t="str">
        <f>IF(ISERROR(VLOOKUP(D434,'Data Input (ROP Use Only)'!$D$1:$E$4,2,FALSE)),"",(VLOOKUP(D434,'Data Input (ROP Use Only)'!$D$1:$E$4,2,FALSE)))</f>
        <v/>
      </c>
      <c r="F434" s="32" t="str">
        <f>IF(ISERROR(VLOOKUP(D434,'Data Input (ROP Use Only)'!$D$1:$F$4,3,FALSE)),"",(VLOOKUP(D434,'Data Input (ROP Use Only)'!$D$1:$F$4,3,FALSE)))</f>
        <v/>
      </c>
      <c r="G434" s="9"/>
      <c r="H434" s="9"/>
      <c r="I434" s="10"/>
      <c r="J434" s="10"/>
      <c r="K434" s="10"/>
      <c r="L434" s="13">
        <f>SUM(Table19[[#This Row],[Base Wage per hour as of December 31st, 2024
 (before applying any grants/enhancements)]:[GOF (SWB) + Hourly Historical Funding (if applicable)]])</f>
        <v>0</v>
      </c>
      <c r="M434" s="7" t="str">
        <f>IF(ISERROR(VLOOKUP(D434,'Data Input (ROP Use Only)'!$D$1:$G$4,4,FALSE)),"",(VLOOKUP(D434,'Data Input (ROP Use Only)'!$D$1:$G$4,4,FALSE)))</f>
        <v/>
      </c>
      <c r="N434" s="5" t="str" cm="1">
        <f t="array" ref="N434">IFERROR((_xlfn.IFS(M434-L434&lt;=0,0,M434-L434&lt;=0,0,M434-L434&gt;=2,2,M434-L434&lt;3,M434-L434)),"")</f>
        <v/>
      </c>
      <c r="O434" s="5">
        <f>SUM(Table19[[#This Row],[Base Wage per hour as of December 31st, 2024
 (before applying any grants/enhancements)]:[GOF (SWB) + Hourly Historical Funding (if applicable)]],Table19[[#This Row],[Wage Enhancement (WEG) Eligibility Rate per hour]])</f>
        <v>0</v>
      </c>
      <c r="P434" s="5" t="str" cm="1">
        <f t="array" ref="P434">IFERROR((_xlfn.IFS(C434="NON-RECE",0,C434="Director-Approved",0,F434-O434&lt;=0,0,F434-O434&lt;=0,0,F434-O434&gt;=3,3,F434-O434&lt;3,F434-O434)),"")</f>
        <v/>
      </c>
      <c r="Q434" s="4" cm="1">
        <f t="array" ref="Q434">_xlfn.IFS(O434=0,0,O434&gt;=0,O434+P434)</f>
        <v>0</v>
      </c>
      <c r="R434" s="5" t="str">
        <f t="shared" si="6"/>
        <v/>
      </c>
      <c r="S434" s="4" cm="1">
        <f t="array" ref="S434">_xlfn.IFS(Q434=0,0,Q434&gt;=0,Q434+R434)</f>
        <v>0</v>
      </c>
      <c r="T43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4" s="5">
        <f>MAX(Table19[[#This Row],[Staff Hourly Wage as of December 31st, 2024
 (inclusive of all grants/enhancements, do NOT include top-up)]],Table19[[#This Row],[Base Wage + PE + Historical + GOF + HA + WEG + Wage increase + Wage floor ]])</f>
        <v>0</v>
      </c>
      <c r="V434" s="4">
        <f>Table19[[#This Row],[Final 2025 Hourly Wage
(Higher of column H '[2024 wage'] and column S '[2025 wage'])]]*Table19[[#This Row],[Estimated program hours worked from Jan 1st to Dec 31st 2025]]</f>
        <v>0</v>
      </c>
      <c r="X434" s="35" t="str">
        <f>Table19[[#This Row],[Wage Enhancement (WEG) Eligibility Rate per hour]]</f>
        <v/>
      </c>
      <c r="Y434" s="42">
        <f>Table19[[#This Row],[Hourly Pay Equity (PE) (if applicable)]]+Table19[[#This Row],[GOF (SWB) + Hourly Historical Funding (if applicable)]]</f>
        <v>0</v>
      </c>
      <c r="Z434" s="36">
        <f>IFERROR(Table19[[#This Row],[2025 Wage Increase Rate]]+Table19[[#This Row],[2025 Wage Floor Rate]]+Table19[[#This Row],[Wage Stability]],0)</f>
        <v>0</v>
      </c>
    </row>
    <row r="435" spans="1:26" outlineLevel="1" x14ac:dyDescent="0.55000000000000004">
      <c r="A435" s="11"/>
      <c r="B435" s="12"/>
      <c r="C435" s="12"/>
      <c r="D435" s="11"/>
      <c r="E435" s="32" t="str">
        <f>IF(ISERROR(VLOOKUP(D435,'Data Input (ROP Use Only)'!$D$1:$E$4,2,FALSE)),"",(VLOOKUP(D435,'Data Input (ROP Use Only)'!$D$1:$E$4,2,FALSE)))</f>
        <v/>
      </c>
      <c r="F435" s="32" t="str">
        <f>IF(ISERROR(VLOOKUP(D435,'Data Input (ROP Use Only)'!$D$1:$F$4,3,FALSE)),"",(VLOOKUP(D435,'Data Input (ROP Use Only)'!$D$1:$F$4,3,FALSE)))</f>
        <v/>
      </c>
      <c r="G435" s="9"/>
      <c r="H435" s="9"/>
      <c r="I435" s="10"/>
      <c r="J435" s="10"/>
      <c r="K435" s="10"/>
      <c r="L435" s="13">
        <f>SUM(Table19[[#This Row],[Base Wage per hour as of December 31st, 2024
 (before applying any grants/enhancements)]:[GOF (SWB) + Hourly Historical Funding (if applicable)]])</f>
        <v>0</v>
      </c>
      <c r="M435" s="7" t="str">
        <f>IF(ISERROR(VLOOKUP(D435,'Data Input (ROP Use Only)'!$D$1:$G$4,4,FALSE)),"",(VLOOKUP(D435,'Data Input (ROP Use Only)'!$D$1:$G$4,4,FALSE)))</f>
        <v/>
      </c>
      <c r="N435" s="5" t="str" cm="1">
        <f t="array" ref="N435">IFERROR((_xlfn.IFS(M435-L435&lt;=0,0,M435-L435&lt;=0,0,M435-L435&gt;=2,2,M435-L435&lt;3,M435-L435)),"")</f>
        <v/>
      </c>
      <c r="O435" s="5">
        <f>SUM(Table19[[#This Row],[Base Wage per hour as of December 31st, 2024
 (before applying any grants/enhancements)]:[GOF (SWB) + Hourly Historical Funding (if applicable)]],Table19[[#This Row],[Wage Enhancement (WEG) Eligibility Rate per hour]])</f>
        <v>0</v>
      </c>
      <c r="P435" s="5" t="str" cm="1">
        <f t="array" ref="P435">IFERROR((_xlfn.IFS(C435="NON-RECE",0,C435="Director-Approved",0,F435-O435&lt;=0,0,F435-O435&lt;=0,0,F435-O435&gt;=3,3,F435-O435&lt;3,F435-O435)),"")</f>
        <v/>
      </c>
      <c r="Q435" s="4" cm="1">
        <f t="array" ref="Q435">_xlfn.IFS(O435=0,0,O435&gt;=0,O435+P435)</f>
        <v>0</v>
      </c>
      <c r="R435" s="5" t="str">
        <f t="shared" si="6"/>
        <v/>
      </c>
      <c r="S435" s="4" cm="1">
        <f t="array" ref="S435">_xlfn.IFS(Q435=0,0,Q435&gt;=0,Q435+R435)</f>
        <v>0</v>
      </c>
      <c r="T43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5" s="5">
        <f>MAX(Table19[[#This Row],[Staff Hourly Wage as of December 31st, 2024
 (inclusive of all grants/enhancements, do NOT include top-up)]],Table19[[#This Row],[Base Wage + PE + Historical + GOF + HA + WEG + Wage increase + Wage floor ]])</f>
        <v>0</v>
      </c>
      <c r="V435" s="4">
        <f>Table19[[#This Row],[Final 2025 Hourly Wage
(Higher of column H '[2024 wage'] and column S '[2025 wage'])]]*Table19[[#This Row],[Estimated program hours worked from Jan 1st to Dec 31st 2025]]</f>
        <v>0</v>
      </c>
      <c r="X435" s="35" t="str">
        <f>Table19[[#This Row],[Wage Enhancement (WEG) Eligibility Rate per hour]]</f>
        <v/>
      </c>
      <c r="Y435" s="42">
        <f>Table19[[#This Row],[Hourly Pay Equity (PE) (if applicable)]]+Table19[[#This Row],[GOF (SWB) + Hourly Historical Funding (if applicable)]]</f>
        <v>0</v>
      </c>
      <c r="Z435" s="36">
        <f>IFERROR(Table19[[#This Row],[2025 Wage Increase Rate]]+Table19[[#This Row],[2025 Wage Floor Rate]]+Table19[[#This Row],[Wage Stability]],0)</f>
        <v>0</v>
      </c>
    </row>
    <row r="436" spans="1:26" outlineLevel="1" x14ac:dyDescent="0.55000000000000004">
      <c r="A436" s="11"/>
      <c r="B436" s="12"/>
      <c r="C436" s="12"/>
      <c r="D436" s="11"/>
      <c r="E436" s="32" t="str">
        <f>IF(ISERROR(VLOOKUP(D436,'Data Input (ROP Use Only)'!$D$1:$E$4,2,FALSE)),"",(VLOOKUP(D436,'Data Input (ROP Use Only)'!$D$1:$E$4,2,FALSE)))</f>
        <v/>
      </c>
      <c r="F436" s="32" t="str">
        <f>IF(ISERROR(VLOOKUP(D436,'Data Input (ROP Use Only)'!$D$1:$F$4,3,FALSE)),"",(VLOOKUP(D436,'Data Input (ROP Use Only)'!$D$1:$F$4,3,FALSE)))</f>
        <v/>
      </c>
      <c r="G436" s="9"/>
      <c r="H436" s="9"/>
      <c r="I436" s="10"/>
      <c r="J436" s="10"/>
      <c r="K436" s="10"/>
      <c r="L436" s="13">
        <f>SUM(Table19[[#This Row],[Base Wage per hour as of December 31st, 2024
 (before applying any grants/enhancements)]:[GOF (SWB) + Hourly Historical Funding (if applicable)]])</f>
        <v>0</v>
      </c>
      <c r="M436" s="7" t="str">
        <f>IF(ISERROR(VLOOKUP(D436,'Data Input (ROP Use Only)'!$D$1:$G$4,4,FALSE)),"",(VLOOKUP(D436,'Data Input (ROP Use Only)'!$D$1:$G$4,4,FALSE)))</f>
        <v/>
      </c>
      <c r="N436" s="5" t="str" cm="1">
        <f t="array" ref="N436">IFERROR((_xlfn.IFS(M436-L436&lt;=0,0,M436-L436&lt;=0,0,M436-L436&gt;=2,2,M436-L436&lt;3,M436-L436)),"")</f>
        <v/>
      </c>
      <c r="O436" s="5">
        <f>SUM(Table19[[#This Row],[Base Wage per hour as of December 31st, 2024
 (before applying any grants/enhancements)]:[GOF (SWB) + Hourly Historical Funding (if applicable)]],Table19[[#This Row],[Wage Enhancement (WEG) Eligibility Rate per hour]])</f>
        <v>0</v>
      </c>
      <c r="P436" s="5" t="str" cm="1">
        <f t="array" ref="P436">IFERROR((_xlfn.IFS(C436="NON-RECE",0,C436="Director-Approved",0,F436-O436&lt;=0,0,F436-O436&lt;=0,0,F436-O436&gt;=3,3,F436-O436&lt;3,F436-O436)),"")</f>
        <v/>
      </c>
      <c r="Q436" s="4" cm="1">
        <f t="array" ref="Q436">_xlfn.IFS(O436=0,0,O436&gt;=0,O436+P436)</f>
        <v>0</v>
      </c>
      <c r="R436" s="5" t="str">
        <f t="shared" si="6"/>
        <v/>
      </c>
      <c r="S436" s="4" cm="1">
        <f t="array" ref="S436">_xlfn.IFS(Q436=0,0,Q436&gt;=0,Q436+R436)</f>
        <v>0</v>
      </c>
      <c r="T43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6" s="5">
        <f>MAX(Table19[[#This Row],[Staff Hourly Wage as of December 31st, 2024
 (inclusive of all grants/enhancements, do NOT include top-up)]],Table19[[#This Row],[Base Wage + PE + Historical + GOF + HA + WEG + Wage increase + Wage floor ]])</f>
        <v>0</v>
      </c>
      <c r="V436" s="4">
        <f>Table19[[#This Row],[Final 2025 Hourly Wage
(Higher of column H '[2024 wage'] and column S '[2025 wage'])]]*Table19[[#This Row],[Estimated program hours worked from Jan 1st to Dec 31st 2025]]</f>
        <v>0</v>
      </c>
      <c r="X436" s="35" t="str">
        <f>Table19[[#This Row],[Wage Enhancement (WEG) Eligibility Rate per hour]]</f>
        <v/>
      </c>
      <c r="Y436" s="42">
        <f>Table19[[#This Row],[Hourly Pay Equity (PE) (if applicable)]]+Table19[[#This Row],[GOF (SWB) + Hourly Historical Funding (if applicable)]]</f>
        <v>0</v>
      </c>
      <c r="Z436" s="36">
        <f>IFERROR(Table19[[#This Row],[2025 Wage Increase Rate]]+Table19[[#This Row],[2025 Wage Floor Rate]]+Table19[[#This Row],[Wage Stability]],0)</f>
        <v>0</v>
      </c>
    </row>
    <row r="437" spans="1:26" outlineLevel="1" x14ac:dyDescent="0.55000000000000004">
      <c r="A437" s="11"/>
      <c r="B437" s="12"/>
      <c r="C437" s="12"/>
      <c r="D437" s="11"/>
      <c r="E437" s="32" t="str">
        <f>IF(ISERROR(VLOOKUP(D437,'Data Input (ROP Use Only)'!$D$1:$E$4,2,FALSE)),"",(VLOOKUP(D437,'Data Input (ROP Use Only)'!$D$1:$E$4,2,FALSE)))</f>
        <v/>
      </c>
      <c r="F437" s="32" t="str">
        <f>IF(ISERROR(VLOOKUP(D437,'Data Input (ROP Use Only)'!$D$1:$F$4,3,FALSE)),"",(VLOOKUP(D437,'Data Input (ROP Use Only)'!$D$1:$F$4,3,FALSE)))</f>
        <v/>
      </c>
      <c r="G437" s="9"/>
      <c r="H437" s="9"/>
      <c r="I437" s="10"/>
      <c r="J437" s="10"/>
      <c r="K437" s="10"/>
      <c r="L437" s="13">
        <f>SUM(Table19[[#This Row],[Base Wage per hour as of December 31st, 2024
 (before applying any grants/enhancements)]:[GOF (SWB) + Hourly Historical Funding (if applicable)]])</f>
        <v>0</v>
      </c>
      <c r="M437" s="7" t="str">
        <f>IF(ISERROR(VLOOKUP(D437,'Data Input (ROP Use Only)'!$D$1:$G$4,4,FALSE)),"",(VLOOKUP(D437,'Data Input (ROP Use Only)'!$D$1:$G$4,4,FALSE)))</f>
        <v/>
      </c>
      <c r="N437" s="5" t="str" cm="1">
        <f t="array" ref="N437">IFERROR((_xlfn.IFS(M437-L437&lt;=0,0,M437-L437&lt;=0,0,M437-L437&gt;=2,2,M437-L437&lt;3,M437-L437)),"")</f>
        <v/>
      </c>
      <c r="O437" s="5">
        <f>SUM(Table19[[#This Row],[Base Wage per hour as of December 31st, 2024
 (before applying any grants/enhancements)]:[GOF (SWB) + Hourly Historical Funding (if applicable)]],Table19[[#This Row],[Wage Enhancement (WEG) Eligibility Rate per hour]])</f>
        <v>0</v>
      </c>
      <c r="P437" s="5" t="str" cm="1">
        <f t="array" ref="P437">IFERROR((_xlfn.IFS(C437="NON-RECE",0,C437="Director-Approved",0,F437-O437&lt;=0,0,F437-O437&lt;=0,0,F437-O437&gt;=3,3,F437-O437&lt;3,F437-O437)),"")</f>
        <v/>
      </c>
      <c r="Q437" s="4" cm="1">
        <f t="array" ref="Q437">_xlfn.IFS(O437=0,0,O437&gt;=0,O437+P437)</f>
        <v>0</v>
      </c>
      <c r="R437" s="5" t="str">
        <f t="shared" si="6"/>
        <v/>
      </c>
      <c r="S437" s="4" cm="1">
        <f t="array" ref="S437">_xlfn.IFS(Q437=0,0,Q437&gt;=0,Q437+R437)</f>
        <v>0</v>
      </c>
      <c r="T43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7" s="5">
        <f>MAX(Table19[[#This Row],[Staff Hourly Wage as of December 31st, 2024
 (inclusive of all grants/enhancements, do NOT include top-up)]],Table19[[#This Row],[Base Wage + PE + Historical + GOF + HA + WEG + Wage increase + Wage floor ]])</f>
        <v>0</v>
      </c>
      <c r="V437" s="4">
        <f>Table19[[#This Row],[Final 2025 Hourly Wage
(Higher of column H '[2024 wage'] and column S '[2025 wage'])]]*Table19[[#This Row],[Estimated program hours worked from Jan 1st to Dec 31st 2025]]</f>
        <v>0</v>
      </c>
      <c r="X437" s="35" t="str">
        <f>Table19[[#This Row],[Wage Enhancement (WEG) Eligibility Rate per hour]]</f>
        <v/>
      </c>
      <c r="Y437" s="42">
        <f>Table19[[#This Row],[Hourly Pay Equity (PE) (if applicable)]]+Table19[[#This Row],[GOF (SWB) + Hourly Historical Funding (if applicable)]]</f>
        <v>0</v>
      </c>
      <c r="Z437" s="36">
        <f>IFERROR(Table19[[#This Row],[2025 Wage Increase Rate]]+Table19[[#This Row],[2025 Wage Floor Rate]]+Table19[[#This Row],[Wage Stability]],0)</f>
        <v>0</v>
      </c>
    </row>
    <row r="438" spans="1:26" outlineLevel="1" x14ac:dyDescent="0.55000000000000004">
      <c r="A438" s="11"/>
      <c r="B438" s="12"/>
      <c r="C438" s="12"/>
      <c r="D438" s="11"/>
      <c r="E438" s="32" t="str">
        <f>IF(ISERROR(VLOOKUP(D438,'Data Input (ROP Use Only)'!$D$1:$E$4,2,FALSE)),"",(VLOOKUP(D438,'Data Input (ROP Use Only)'!$D$1:$E$4,2,FALSE)))</f>
        <v/>
      </c>
      <c r="F438" s="32" t="str">
        <f>IF(ISERROR(VLOOKUP(D438,'Data Input (ROP Use Only)'!$D$1:$F$4,3,FALSE)),"",(VLOOKUP(D438,'Data Input (ROP Use Only)'!$D$1:$F$4,3,FALSE)))</f>
        <v/>
      </c>
      <c r="G438" s="9"/>
      <c r="H438" s="9"/>
      <c r="I438" s="10"/>
      <c r="J438" s="10"/>
      <c r="K438" s="10"/>
      <c r="L438" s="13">
        <f>SUM(Table19[[#This Row],[Base Wage per hour as of December 31st, 2024
 (before applying any grants/enhancements)]:[GOF (SWB) + Hourly Historical Funding (if applicable)]])</f>
        <v>0</v>
      </c>
      <c r="M438" s="7" t="str">
        <f>IF(ISERROR(VLOOKUP(D438,'Data Input (ROP Use Only)'!$D$1:$G$4,4,FALSE)),"",(VLOOKUP(D438,'Data Input (ROP Use Only)'!$D$1:$G$4,4,FALSE)))</f>
        <v/>
      </c>
      <c r="N438" s="5" t="str" cm="1">
        <f t="array" ref="N438">IFERROR((_xlfn.IFS(M438-L438&lt;=0,0,M438-L438&lt;=0,0,M438-L438&gt;=2,2,M438-L438&lt;3,M438-L438)),"")</f>
        <v/>
      </c>
      <c r="O438" s="5">
        <f>SUM(Table19[[#This Row],[Base Wage per hour as of December 31st, 2024
 (before applying any grants/enhancements)]:[GOF (SWB) + Hourly Historical Funding (if applicable)]],Table19[[#This Row],[Wage Enhancement (WEG) Eligibility Rate per hour]])</f>
        <v>0</v>
      </c>
      <c r="P438" s="5" t="str" cm="1">
        <f t="array" ref="P438">IFERROR((_xlfn.IFS(C438="NON-RECE",0,C438="Director-Approved",0,F438-O438&lt;=0,0,F438-O438&lt;=0,0,F438-O438&gt;=3,3,F438-O438&lt;3,F438-O438)),"")</f>
        <v/>
      </c>
      <c r="Q438" s="4" cm="1">
        <f t="array" ref="Q438">_xlfn.IFS(O438=0,0,O438&gt;=0,O438+P438)</f>
        <v>0</v>
      </c>
      <c r="R438" s="5" t="str">
        <f t="shared" si="6"/>
        <v/>
      </c>
      <c r="S438" s="4" cm="1">
        <f t="array" ref="S438">_xlfn.IFS(Q438=0,0,Q438&gt;=0,Q438+R438)</f>
        <v>0</v>
      </c>
      <c r="T43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8" s="5">
        <f>MAX(Table19[[#This Row],[Staff Hourly Wage as of December 31st, 2024
 (inclusive of all grants/enhancements, do NOT include top-up)]],Table19[[#This Row],[Base Wage + PE + Historical + GOF + HA + WEG + Wage increase + Wage floor ]])</f>
        <v>0</v>
      </c>
      <c r="V438" s="4">
        <f>Table19[[#This Row],[Final 2025 Hourly Wage
(Higher of column H '[2024 wage'] and column S '[2025 wage'])]]*Table19[[#This Row],[Estimated program hours worked from Jan 1st to Dec 31st 2025]]</f>
        <v>0</v>
      </c>
      <c r="X438" s="35" t="str">
        <f>Table19[[#This Row],[Wage Enhancement (WEG) Eligibility Rate per hour]]</f>
        <v/>
      </c>
      <c r="Y438" s="42">
        <f>Table19[[#This Row],[Hourly Pay Equity (PE) (if applicable)]]+Table19[[#This Row],[GOF (SWB) + Hourly Historical Funding (if applicable)]]</f>
        <v>0</v>
      </c>
      <c r="Z438" s="36">
        <f>IFERROR(Table19[[#This Row],[2025 Wage Increase Rate]]+Table19[[#This Row],[2025 Wage Floor Rate]]+Table19[[#This Row],[Wage Stability]],0)</f>
        <v>0</v>
      </c>
    </row>
    <row r="439" spans="1:26" outlineLevel="1" x14ac:dyDescent="0.55000000000000004">
      <c r="A439" s="11"/>
      <c r="B439" s="12"/>
      <c r="C439" s="12"/>
      <c r="D439" s="11"/>
      <c r="E439" s="32" t="str">
        <f>IF(ISERROR(VLOOKUP(D439,'Data Input (ROP Use Only)'!$D$1:$E$4,2,FALSE)),"",(VLOOKUP(D439,'Data Input (ROP Use Only)'!$D$1:$E$4,2,FALSE)))</f>
        <v/>
      </c>
      <c r="F439" s="32" t="str">
        <f>IF(ISERROR(VLOOKUP(D439,'Data Input (ROP Use Only)'!$D$1:$F$4,3,FALSE)),"",(VLOOKUP(D439,'Data Input (ROP Use Only)'!$D$1:$F$4,3,FALSE)))</f>
        <v/>
      </c>
      <c r="G439" s="9"/>
      <c r="H439" s="9"/>
      <c r="I439" s="10"/>
      <c r="J439" s="10"/>
      <c r="K439" s="10"/>
      <c r="L439" s="13">
        <f>SUM(Table19[[#This Row],[Base Wage per hour as of December 31st, 2024
 (before applying any grants/enhancements)]:[GOF (SWB) + Hourly Historical Funding (if applicable)]])</f>
        <v>0</v>
      </c>
      <c r="M439" s="7" t="str">
        <f>IF(ISERROR(VLOOKUP(D439,'Data Input (ROP Use Only)'!$D$1:$G$4,4,FALSE)),"",(VLOOKUP(D439,'Data Input (ROP Use Only)'!$D$1:$G$4,4,FALSE)))</f>
        <v/>
      </c>
      <c r="N439" s="5" t="str" cm="1">
        <f t="array" ref="N439">IFERROR((_xlfn.IFS(M439-L439&lt;=0,0,M439-L439&lt;=0,0,M439-L439&gt;=2,2,M439-L439&lt;3,M439-L439)),"")</f>
        <v/>
      </c>
      <c r="O439" s="5">
        <f>SUM(Table19[[#This Row],[Base Wage per hour as of December 31st, 2024
 (before applying any grants/enhancements)]:[GOF (SWB) + Hourly Historical Funding (if applicable)]],Table19[[#This Row],[Wage Enhancement (WEG) Eligibility Rate per hour]])</f>
        <v>0</v>
      </c>
      <c r="P439" s="5" t="str" cm="1">
        <f t="array" ref="P439">IFERROR((_xlfn.IFS(C439="NON-RECE",0,C439="Director-Approved",0,F439-O439&lt;=0,0,F439-O439&lt;=0,0,F439-O439&gt;=3,3,F439-O439&lt;3,F439-O439)),"")</f>
        <v/>
      </c>
      <c r="Q439" s="4" cm="1">
        <f t="array" ref="Q439">_xlfn.IFS(O439=0,0,O439&gt;=0,O439+P439)</f>
        <v>0</v>
      </c>
      <c r="R439" s="5" t="str">
        <f t="shared" si="6"/>
        <v/>
      </c>
      <c r="S439" s="4" cm="1">
        <f t="array" ref="S439">_xlfn.IFS(Q439=0,0,Q439&gt;=0,Q439+R439)</f>
        <v>0</v>
      </c>
      <c r="T43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39" s="5">
        <f>MAX(Table19[[#This Row],[Staff Hourly Wage as of December 31st, 2024
 (inclusive of all grants/enhancements, do NOT include top-up)]],Table19[[#This Row],[Base Wage + PE + Historical + GOF + HA + WEG + Wage increase + Wage floor ]])</f>
        <v>0</v>
      </c>
      <c r="V439" s="4">
        <f>Table19[[#This Row],[Final 2025 Hourly Wage
(Higher of column H '[2024 wage'] and column S '[2025 wage'])]]*Table19[[#This Row],[Estimated program hours worked from Jan 1st to Dec 31st 2025]]</f>
        <v>0</v>
      </c>
      <c r="X439" s="35" t="str">
        <f>Table19[[#This Row],[Wage Enhancement (WEG) Eligibility Rate per hour]]</f>
        <v/>
      </c>
      <c r="Y439" s="42">
        <f>Table19[[#This Row],[Hourly Pay Equity (PE) (if applicable)]]+Table19[[#This Row],[GOF (SWB) + Hourly Historical Funding (if applicable)]]</f>
        <v>0</v>
      </c>
      <c r="Z439" s="36">
        <f>IFERROR(Table19[[#This Row],[2025 Wage Increase Rate]]+Table19[[#This Row],[2025 Wage Floor Rate]]+Table19[[#This Row],[Wage Stability]],0)</f>
        <v>0</v>
      </c>
    </row>
    <row r="440" spans="1:26" outlineLevel="1" x14ac:dyDescent="0.55000000000000004">
      <c r="A440" s="11"/>
      <c r="B440" s="12"/>
      <c r="C440" s="12"/>
      <c r="D440" s="11"/>
      <c r="E440" s="32" t="str">
        <f>IF(ISERROR(VLOOKUP(D440,'Data Input (ROP Use Only)'!$D$1:$E$4,2,FALSE)),"",(VLOOKUP(D440,'Data Input (ROP Use Only)'!$D$1:$E$4,2,FALSE)))</f>
        <v/>
      </c>
      <c r="F440" s="32" t="str">
        <f>IF(ISERROR(VLOOKUP(D440,'Data Input (ROP Use Only)'!$D$1:$F$4,3,FALSE)),"",(VLOOKUP(D440,'Data Input (ROP Use Only)'!$D$1:$F$4,3,FALSE)))</f>
        <v/>
      </c>
      <c r="G440" s="9"/>
      <c r="H440" s="9"/>
      <c r="I440" s="10"/>
      <c r="J440" s="10"/>
      <c r="K440" s="10"/>
      <c r="L440" s="13">
        <f>SUM(Table19[[#This Row],[Base Wage per hour as of December 31st, 2024
 (before applying any grants/enhancements)]:[GOF (SWB) + Hourly Historical Funding (if applicable)]])</f>
        <v>0</v>
      </c>
      <c r="M440" s="7" t="str">
        <f>IF(ISERROR(VLOOKUP(D440,'Data Input (ROP Use Only)'!$D$1:$G$4,4,FALSE)),"",(VLOOKUP(D440,'Data Input (ROP Use Only)'!$D$1:$G$4,4,FALSE)))</f>
        <v/>
      </c>
      <c r="N440" s="5" t="str" cm="1">
        <f t="array" ref="N440">IFERROR((_xlfn.IFS(M440-L440&lt;=0,0,M440-L440&lt;=0,0,M440-L440&gt;=2,2,M440-L440&lt;3,M440-L440)),"")</f>
        <v/>
      </c>
      <c r="O440" s="5">
        <f>SUM(Table19[[#This Row],[Base Wage per hour as of December 31st, 2024
 (before applying any grants/enhancements)]:[GOF (SWB) + Hourly Historical Funding (if applicable)]],Table19[[#This Row],[Wage Enhancement (WEG) Eligibility Rate per hour]])</f>
        <v>0</v>
      </c>
      <c r="P440" s="5" t="str" cm="1">
        <f t="array" ref="P440">IFERROR((_xlfn.IFS(C440="NON-RECE",0,C440="Director-Approved",0,F440-O440&lt;=0,0,F440-O440&lt;=0,0,F440-O440&gt;=3,3,F440-O440&lt;3,F440-O440)),"")</f>
        <v/>
      </c>
      <c r="Q440" s="4" cm="1">
        <f t="array" ref="Q440">_xlfn.IFS(O440=0,0,O440&gt;=0,O440+P440)</f>
        <v>0</v>
      </c>
      <c r="R440" s="5" t="str">
        <f t="shared" si="6"/>
        <v/>
      </c>
      <c r="S440" s="4" cm="1">
        <f t="array" ref="S440">_xlfn.IFS(Q440=0,0,Q440&gt;=0,Q440+R440)</f>
        <v>0</v>
      </c>
      <c r="T44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0" s="5">
        <f>MAX(Table19[[#This Row],[Staff Hourly Wage as of December 31st, 2024
 (inclusive of all grants/enhancements, do NOT include top-up)]],Table19[[#This Row],[Base Wage + PE + Historical + GOF + HA + WEG + Wage increase + Wage floor ]])</f>
        <v>0</v>
      </c>
      <c r="V440" s="4">
        <f>Table19[[#This Row],[Final 2025 Hourly Wage
(Higher of column H '[2024 wage'] and column S '[2025 wage'])]]*Table19[[#This Row],[Estimated program hours worked from Jan 1st to Dec 31st 2025]]</f>
        <v>0</v>
      </c>
      <c r="X440" s="35" t="str">
        <f>Table19[[#This Row],[Wage Enhancement (WEG) Eligibility Rate per hour]]</f>
        <v/>
      </c>
      <c r="Y440" s="42">
        <f>Table19[[#This Row],[Hourly Pay Equity (PE) (if applicable)]]+Table19[[#This Row],[GOF (SWB) + Hourly Historical Funding (if applicable)]]</f>
        <v>0</v>
      </c>
      <c r="Z440" s="36">
        <f>IFERROR(Table19[[#This Row],[2025 Wage Increase Rate]]+Table19[[#This Row],[2025 Wage Floor Rate]]+Table19[[#This Row],[Wage Stability]],0)</f>
        <v>0</v>
      </c>
    </row>
    <row r="441" spans="1:26" outlineLevel="1" x14ac:dyDescent="0.55000000000000004">
      <c r="A441" s="11"/>
      <c r="B441" s="12"/>
      <c r="C441" s="12"/>
      <c r="D441" s="11"/>
      <c r="E441" s="32" t="str">
        <f>IF(ISERROR(VLOOKUP(D441,'Data Input (ROP Use Only)'!$D$1:$E$4,2,FALSE)),"",(VLOOKUP(D441,'Data Input (ROP Use Only)'!$D$1:$E$4,2,FALSE)))</f>
        <v/>
      </c>
      <c r="F441" s="32" t="str">
        <f>IF(ISERROR(VLOOKUP(D441,'Data Input (ROP Use Only)'!$D$1:$F$4,3,FALSE)),"",(VLOOKUP(D441,'Data Input (ROP Use Only)'!$D$1:$F$4,3,FALSE)))</f>
        <v/>
      </c>
      <c r="G441" s="9"/>
      <c r="H441" s="9"/>
      <c r="I441" s="10"/>
      <c r="J441" s="10"/>
      <c r="K441" s="10"/>
      <c r="L441" s="13">
        <f>SUM(Table19[[#This Row],[Base Wage per hour as of December 31st, 2024
 (before applying any grants/enhancements)]:[GOF (SWB) + Hourly Historical Funding (if applicable)]])</f>
        <v>0</v>
      </c>
      <c r="M441" s="7" t="str">
        <f>IF(ISERROR(VLOOKUP(D441,'Data Input (ROP Use Only)'!$D$1:$G$4,4,FALSE)),"",(VLOOKUP(D441,'Data Input (ROP Use Only)'!$D$1:$G$4,4,FALSE)))</f>
        <v/>
      </c>
      <c r="N441" s="5" t="str" cm="1">
        <f t="array" ref="N441">IFERROR((_xlfn.IFS(M441-L441&lt;=0,0,M441-L441&lt;=0,0,M441-L441&gt;=2,2,M441-L441&lt;3,M441-L441)),"")</f>
        <v/>
      </c>
      <c r="O441" s="5">
        <f>SUM(Table19[[#This Row],[Base Wage per hour as of December 31st, 2024
 (before applying any grants/enhancements)]:[GOF (SWB) + Hourly Historical Funding (if applicable)]],Table19[[#This Row],[Wage Enhancement (WEG) Eligibility Rate per hour]])</f>
        <v>0</v>
      </c>
      <c r="P441" s="5" t="str" cm="1">
        <f t="array" ref="P441">IFERROR((_xlfn.IFS(C441="NON-RECE",0,C441="Director-Approved",0,F441-O441&lt;=0,0,F441-O441&lt;=0,0,F441-O441&gt;=3,3,F441-O441&lt;3,F441-O441)),"")</f>
        <v/>
      </c>
      <c r="Q441" s="4" cm="1">
        <f t="array" ref="Q441">_xlfn.IFS(O441=0,0,O441&gt;=0,O441+P441)</f>
        <v>0</v>
      </c>
      <c r="R441" s="5" t="str">
        <f t="shared" si="6"/>
        <v/>
      </c>
      <c r="S441" s="4" cm="1">
        <f t="array" ref="S441">_xlfn.IFS(Q441=0,0,Q441&gt;=0,Q441+R441)</f>
        <v>0</v>
      </c>
      <c r="T44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1" s="5">
        <f>MAX(Table19[[#This Row],[Staff Hourly Wage as of December 31st, 2024
 (inclusive of all grants/enhancements, do NOT include top-up)]],Table19[[#This Row],[Base Wage + PE + Historical + GOF + HA + WEG + Wage increase + Wage floor ]])</f>
        <v>0</v>
      </c>
      <c r="V441" s="4">
        <f>Table19[[#This Row],[Final 2025 Hourly Wage
(Higher of column H '[2024 wage'] and column S '[2025 wage'])]]*Table19[[#This Row],[Estimated program hours worked from Jan 1st to Dec 31st 2025]]</f>
        <v>0</v>
      </c>
      <c r="X441" s="35" t="str">
        <f>Table19[[#This Row],[Wage Enhancement (WEG) Eligibility Rate per hour]]</f>
        <v/>
      </c>
      <c r="Y441" s="42">
        <f>Table19[[#This Row],[Hourly Pay Equity (PE) (if applicable)]]+Table19[[#This Row],[GOF (SWB) + Hourly Historical Funding (if applicable)]]</f>
        <v>0</v>
      </c>
      <c r="Z441" s="36">
        <f>IFERROR(Table19[[#This Row],[2025 Wage Increase Rate]]+Table19[[#This Row],[2025 Wage Floor Rate]]+Table19[[#This Row],[Wage Stability]],0)</f>
        <v>0</v>
      </c>
    </row>
    <row r="442" spans="1:26" outlineLevel="1" x14ac:dyDescent="0.55000000000000004">
      <c r="A442" s="11"/>
      <c r="B442" s="12"/>
      <c r="C442" s="12"/>
      <c r="D442" s="11"/>
      <c r="E442" s="32" t="str">
        <f>IF(ISERROR(VLOOKUP(D442,'Data Input (ROP Use Only)'!$D$1:$E$4,2,FALSE)),"",(VLOOKUP(D442,'Data Input (ROP Use Only)'!$D$1:$E$4,2,FALSE)))</f>
        <v/>
      </c>
      <c r="F442" s="32" t="str">
        <f>IF(ISERROR(VLOOKUP(D442,'Data Input (ROP Use Only)'!$D$1:$F$4,3,FALSE)),"",(VLOOKUP(D442,'Data Input (ROP Use Only)'!$D$1:$F$4,3,FALSE)))</f>
        <v/>
      </c>
      <c r="G442" s="9"/>
      <c r="H442" s="9"/>
      <c r="I442" s="10"/>
      <c r="J442" s="10"/>
      <c r="K442" s="10"/>
      <c r="L442" s="13">
        <f>SUM(Table19[[#This Row],[Base Wage per hour as of December 31st, 2024
 (before applying any grants/enhancements)]:[GOF (SWB) + Hourly Historical Funding (if applicable)]])</f>
        <v>0</v>
      </c>
      <c r="M442" s="7" t="str">
        <f>IF(ISERROR(VLOOKUP(D442,'Data Input (ROP Use Only)'!$D$1:$G$4,4,FALSE)),"",(VLOOKUP(D442,'Data Input (ROP Use Only)'!$D$1:$G$4,4,FALSE)))</f>
        <v/>
      </c>
      <c r="N442" s="5" t="str" cm="1">
        <f t="array" ref="N442">IFERROR((_xlfn.IFS(M442-L442&lt;=0,0,M442-L442&lt;=0,0,M442-L442&gt;=2,2,M442-L442&lt;3,M442-L442)),"")</f>
        <v/>
      </c>
      <c r="O442" s="5">
        <f>SUM(Table19[[#This Row],[Base Wage per hour as of December 31st, 2024
 (before applying any grants/enhancements)]:[GOF (SWB) + Hourly Historical Funding (if applicable)]],Table19[[#This Row],[Wage Enhancement (WEG) Eligibility Rate per hour]])</f>
        <v>0</v>
      </c>
      <c r="P442" s="5" t="str" cm="1">
        <f t="array" ref="P442">IFERROR((_xlfn.IFS(C442="NON-RECE",0,C442="Director-Approved",0,F442-O442&lt;=0,0,F442-O442&lt;=0,0,F442-O442&gt;=3,3,F442-O442&lt;3,F442-O442)),"")</f>
        <v/>
      </c>
      <c r="Q442" s="4" cm="1">
        <f t="array" ref="Q442">_xlfn.IFS(O442=0,0,O442&gt;=0,O442+P442)</f>
        <v>0</v>
      </c>
      <c r="R442" s="5" t="str">
        <f t="shared" si="6"/>
        <v/>
      </c>
      <c r="S442" s="4" cm="1">
        <f t="array" ref="S442">_xlfn.IFS(Q442=0,0,Q442&gt;=0,Q442+R442)</f>
        <v>0</v>
      </c>
      <c r="T44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2" s="5">
        <f>MAX(Table19[[#This Row],[Staff Hourly Wage as of December 31st, 2024
 (inclusive of all grants/enhancements, do NOT include top-up)]],Table19[[#This Row],[Base Wage + PE + Historical + GOF + HA + WEG + Wage increase + Wage floor ]])</f>
        <v>0</v>
      </c>
      <c r="V442" s="4">
        <f>Table19[[#This Row],[Final 2025 Hourly Wage
(Higher of column H '[2024 wage'] and column S '[2025 wage'])]]*Table19[[#This Row],[Estimated program hours worked from Jan 1st to Dec 31st 2025]]</f>
        <v>0</v>
      </c>
      <c r="X442" s="35" t="str">
        <f>Table19[[#This Row],[Wage Enhancement (WEG) Eligibility Rate per hour]]</f>
        <v/>
      </c>
      <c r="Y442" s="42">
        <f>Table19[[#This Row],[Hourly Pay Equity (PE) (if applicable)]]+Table19[[#This Row],[GOF (SWB) + Hourly Historical Funding (if applicable)]]</f>
        <v>0</v>
      </c>
      <c r="Z442" s="36">
        <f>IFERROR(Table19[[#This Row],[2025 Wage Increase Rate]]+Table19[[#This Row],[2025 Wage Floor Rate]]+Table19[[#This Row],[Wage Stability]],0)</f>
        <v>0</v>
      </c>
    </row>
    <row r="443" spans="1:26" outlineLevel="1" x14ac:dyDescent="0.55000000000000004">
      <c r="A443" s="11"/>
      <c r="B443" s="12"/>
      <c r="C443" s="12"/>
      <c r="D443" s="11"/>
      <c r="E443" s="32" t="str">
        <f>IF(ISERROR(VLOOKUP(D443,'Data Input (ROP Use Only)'!$D$1:$E$4,2,FALSE)),"",(VLOOKUP(D443,'Data Input (ROP Use Only)'!$D$1:$E$4,2,FALSE)))</f>
        <v/>
      </c>
      <c r="F443" s="32" t="str">
        <f>IF(ISERROR(VLOOKUP(D443,'Data Input (ROP Use Only)'!$D$1:$F$4,3,FALSE)),"",(VLOOKUP(D443,'Data Input (ROP Use Only)'!$D$1:$F$4,3,FALSE)))</f>
        <v/>
      </c>
      <c r="G443" s="9"/>
      <c r="H443" s="9"/>
      <c r="I443" s="10"/>
      <c r="J443" s="10"/>
      <c r="K443" s="10"/>
      <c r="L443" s="13">
        <f>SUM(Table19[[#This Row],[Base Wage per hour as of December 31st, 2024
 (before applying any grants/enhancements)]:[GOF (SWB) + Hourly Historical Funding (if applicable)]])</f>
        <v>0</v>
      </c>
      <c r="M443" s="7" t="str">
        <f>IF(ISERROR(VLOOKUP(D443,'Data Input (ROP Use Only)'!$D$1:$G$4,4,FALSE)),"",(VLOOKUP(D443,'Data Input (ROP Use Only)'!$D$1:$G$4,4,FALSE)))</f>
        <v/>
      </c>
      <c r="N443" s="5" t="str" cm="1">
        <f t="array" ref="N443">IFERROR((_xlfn.IFS(M443-L443&lt;=0,0,M443-L443&lt;=0,0,M443-L443&gt;=2,2,M443-L443&lt;3,M443-L443)),"")</f>
        <v/>
      </c>
      <c r="O443" s="5">
        <f>SUM(Table19[[#This Row],[Base Wage per hour as of December 31st, 2024
 (before applying any grants/enhancements)]:[GOF (SWB) + Hourly Historical Funding (if applicable)]],Table19[[#This Row],[Wage Enhancement (WEG) Eligibility Rate per hour]])</f>
        <v>0</v>
      </c>
      <c r="P443" s="5" t="str" cm="1">
        <f t="array" ref="P443">IFERROR((_xlfn.IFS(C443="NON-RECE",0,C443="Director-Approved",0,F443-O443&lt;=0,0,F443-O443&lt;=0,0,F443-O443&gt;=3,3,F443-O443&lt;3,F443-O443)),"")</f>
        <v/>
      </c>
      <c r="Q443" s="4" cm="1">
        <f t="array" ref="Q443">_xlfn.IFS(O443=0,0,O443&gt;=0,O443+P443)</f>
        <v>0</v>
      </c>
      <c r="R443" s="5" t="str">
        <f t="shared" si="6"/>
        <v/>
      </c>
      <c r="S443" s="4" cm="1">
        <f t="array" ref="S443">_xlfn.IFS(Q443=0,0,Q443&gt;=0,Q443+R443)</f>
        <v>0</v>
      </c>
      <c r="T44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3" s="5">
        <f>MAX(Table19[[#This Row],[Staff Hourly Wage as of December 31st, 2024
 (inclusive of all grants/enhancements, do NOT include top-up)]],Table19[[#This Row],[Base Wage + PE + Historical + GOF + HA + WEG + Wage increase + Wage floor ]])</f>
        <v>0</v>
      </c>
      <c r="V443" s="4">
        <f>Table19[[#This Row],[Final 2025 Hourly Wage
(Higher of column H '[2024 wage'] and column S '[2025 wage'])]]*Table19[[#This Row],[Estimated program hours worked from Jan 1st to Dec 31st 2025]]</f>
        <v>0</v>
      </c>
      <c r="X443" s="35" t="str">
        <f>Table19[[#This Row],[Wage Enhancement (WEG) Eligibility Rate per hour]]</f>
        <v/>
      </c>
      <c r="Y443" s="42">
        <f>Table19[[#This Row],[Hourly Pay Equity (PE) (if applicable)]]+Table19[[#This Row],[GOF (SWB) + Hourly Historical Funding (if applicable)]]</f>
        <v>0</v>
      </c>
      <c r="Z443" s="36">
        <f>IFERROR(Table19[[#This Row],[2025 Wage Increase Rate]]+Table19[[#This Row],[2025 Wage Floor Rate]]+Table19[[#This Row],[Wage Stability]],0)</f>
        <v>0</v>
      </c>
    </row>
    <row r="444" spans="1:26" outlineLevel="1" x14ac:dyDescent="0.55000000000000004">
      <c r="A444" s="11"/>
      <c r="B444" s="12"/>
      <c r="C444" s="12"/>
      <c r="D444" s="11"/>
      <c r="E444" s="32" t="str">
        <f>IF(ISERROR(VLOOKUP(D444,'Data Input (ROP Use Only)'!$D$1:$E$4,2,FALSE)),"",(VLOOKUP(D444,'Data Input (ROP Use Only)'!$D$1:$E$4,2,FALSE)))</f>
        <v/>
      </c>
      <c r="F444" s="32" t="str">
        <f>IF(ISERROR(VLOOKUP(D444,'Data Input (ROP Use Only)'!$D$1:$F$4,3,FALSE)),"",(VLOOKUP(D444,'Data Input (ROP Use Only)'!$D$1:$F$4,3,FALSE)))</f>
        <v/>
      </c>
      <c r="G444" s="9"/>
      <c r="H444" s="9"/>
      <c r="I444" s="10"/>
      <c r="J444" s="10"/>
      <c r="K444" s="10"/>
      <c r="L444" s="13">
        <f>SUM(Table19[[#This Row],[Base Wage per hour as of December 31st, 2024
 (before applying any grants/enhancements)]:[GOF (SWB) + Hourly Historical Funding (if applicable)]])</f>
        <v>0</v>
      </c>
      <c r="M444" s="7" t="str">
        <f>IF(ISERROR(VLOOKUP(D444,'Data Input (ROP Use Only)'!$D$1:$G$4,4,FALSE)),"",(VLOOKUP(D444,'Data Input (ROP Use Only)'!$D$1:$G$4,4,FALSE)))</f>
        <v/>
      </c>
      <c r="N444" s="5" t="str" cm="1">
        <f t="array" ref="N444">IFERROR((_xlfn.IFS(M444-L444&lt;=0,0,M444-L444&lt;=0,0,M444-L444&gt;=2,2,M444-L444&lt;3,M444-L444)),"")</f>
        <v/>
      </c>
      <c r="O444" s="5">
        <f>SUM(Table19[[#This Row],[Base Wage per hour as of December 31st, 2024
 (before applying any grants/enhancements)]:[GOF (SWB) + Hourly Historical Funding (if applicable)]],Table19[[#This Row],[Wage Enhancement (WEG) Eligibility Rate per hour]])</f>
        <v>0</v>
      </c>
      <c r="P444" s="5" t="str" cm="1">
        <f t="array" ref="P444">IFERROR((_xlfn.IFS(C444="NON-RECE",0,C444="Director-Approved",0,F444-O444&lt;=0,0,F444-O444&lt;=0,0,F444-O444&gt;=3,3,F444-O444&lt;3,F444-O444)),"")</f>
        <v/>
      </c>
      <c r="Q444" s="4" cm="1">
        <f t="array" ref="Q444">_xlfn.IFS(O444=0,0,O444&gt;=0,O444+P444)</f>
        <v>0</v>
      </c>
      <c r="R444" s="5" t="str">
        <f t="shared" si="6"/>
        <v/>
      </c>
      <c r="S444" s="4" cm="1">
        <f t="array" ref="S444">_xlfn.IFS(Q444=0,0,Q444&gt;=0,Q444+R444)</f>
        <v>0</v>
      </c>
      <c r="T44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4" s="5">
        <f>MAX(Table19[[#This Row],[Staff Hourly Wage as of December 31st, 2024
 (inclusive of all grants/enhancements, do NOT include top-up)]],Table19[[#This Row],[Base Wage + PE + Historical + GOF + HA + WEG + Wage increase + Wage floor ]])</f>
        <v>0</v>
      </c>
      <c r="V444" s="4">
        <f>Table19[[#This Row],[Final 2025 Hourly Wage
(Higher of column H '[2024 wage'] and column S '[2025 wage'])]]*Table19[[#This Row],[Estimated program hours worked from Jan 1st to Dec 31st 2025]]</f>
        <v>0</v>
      </c>
      <c r="X444" s="35" t="str">
        <f>Table19[[#This Row],[Wage Enhancement (WEG) Eligibility Rate per hour]]</f>
        <v/>
      </c>
      <c r="Y444" s="42">
        <f>Table19[[#This Row],[Hourly Pay Equity (PE) (if applicable)]]+Table19[[#This Row],[GOF (SWB) + Hourly Historical Funding (if applicable)]]</f>
        <v>0</v>
      </c>
      <c r="Z444" s="36">
        <f>IFERROR(Table19[[#This Row],[2025 Wage Increase Rate]]+Table19[[#This Row],[2025 Wage Floor Rate]]+Table19[[#This Row],[Wage Stability]],0)</f>
        <v>0</v>
      </c>
    </row>
    <row r="445" spans="1:26" outlineLevel="1" x14ac:dyDescent="0.55000000000000004">
      <c r="A445" s="11"/>
      <c r="B445" s="12"/>
      <c r="C445" s="12"/>
      <c r="D445" s="11"/>
      <c r="E445" s="32" t="str">
        <f>IF(ISERROR(VLOOKUP(D445,'Data Input (ROP Use Only)'!$D$1:$E$4,2,FALSE)),"",(VLOOKUP(D445,'Data Input (ROP Use Only)'!$D$1:$E$4,2,FALSE)))</f>
        <v/>
      </c>
      <c r="F445" s="32" t="str">
        <f>IF(ISERROR(VLOOKUP(D445,'Data Input (ROP Use Only)'!$D$1:$F$4,3,FALSE)),"",(VLOOKUP(D445,'Data Input (ROP Use Only)'!$D$1:$F$4,3,FALSE)))</f>
        <v/>
      </c>
      <c r="G445" s="9"/>
      <c r="H445" s="9"/>
      <c r="I445" s="10"/>
      <c r="J445" s="10"/>
      <c r="K445" s="10"/>
      <c r="L445" s="13">
        <f>SUM(Table19[[#This Row],[Base Wage per hour as of December 31st, 2024
 (before applying any grants/enhancements)]:[GOF (SWB) + Hourly Historical Funding (if applicable)]])</f>
        <v>0</v>
      </c>
      <c r="M445" s="7" t="str">
        <f>IF(ISERROR(VLOOKUP(D445,'Data Input (ROP Use Only)'!$D$1:$G$4,4,FALSE)),"",(VLOOKUP(D445,'Data Input (ROP Use Only)'!$D$1:$G$4,4,FALSE)))</f>
        <v/>
      </c>
      <c r="N445" s="5" t="str" cm="1">
        <f t="array" ref="N445">IFERROR((_xlfn.IFS(M445-L445&lt;=0,0,M445-L445&lt;=0,0,M445-L445&gt;=2,2,M445-L445&lt;3,M445-L445)),"")</f>
        <v/>
      </c>
      <c r="O445" s="5">
        <f>SUM(Table19[[#This Row],[Base Wage per hour as of December 31st, 2024
 (before applying any grants/enhancements)]:[GOF (SWB) + Hourly Historical Funding (if applicable)]],Table19[[#This Row],[Wage Enhancement (WEG) Eligibility Rate per hour]])</f>
        <v>0</v>
      </c>
      <c r="P445" s="5" t="str" cm="1">
        <f t="array" ref="P445">IFERROR((_xlfn.IFS(C445="NON-RECE",0,C445="Director-Approved",0,F445-O445&lt;=0,0,F445-O445&lt;=0,0,F445-O445&gt;=3,3,F445-O445&lt;3,F445-O445)),"")</f>
        <v/>
      </c>
      <c r="Q445" s="4" cm="1">
        <f t="array" ref="Q445">_xlfn.IFS(O445=0,0,O445&gt;=0,O445+P445)</f>
        <v>0</v>
      </c>
      <c r="R445" s="5" t="str">
        <f t="shared" si="6"/>
        <v/>
      </c>
      <c r="S445" s="4" cm="1">
        <f t="array" ref="S445">_xlfn.IFS(Q445=0,0,Q445&gt;=0,Q445+R445)</f>
        <v>0</v>
      </c>
      <c r="T44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5" s="5">
        <f>MAX(Table19[[#This Row],[Staff Hourly Wage as of December 31st, 2024
 (inclusive of all grants/enhancements, do NOT include top-up)]],Table19[[#This Row],[Base Wage + PE + Historical + GOF + HA + WEG + Wage increase + Wage floor ]])</f>
        <v>0</v>
      </c>
      <c r="V445" s="4">
        <f>Table19[[#This Row],[Final 2025 Hourly Wage
(Higher of column H '[2024 wage'] and column S '[2025 wage'])]]*Table19[[#This Row],[Estimated program hours worked from Jan 1st to Dec 31st 2025]]</f>
        <v>0</v>
      </c>
      <c r="X445" s="35" t="str">
        <f>Table19[[#This Row],[Wage Enhancement (WEG) Eligibility Rate per hour]]</f>
        <v/>
      </c>
      <c r="Y445" s="42">
        <f>Table19[[#This Row],[Hourly Pay Equity (PE) (if applicable)]]+Table19[[#This Row],[GOF (SWB) + Hourly Historical Funding (if applicable)]]</f>
        <v>0</v>
      </c>
      <c r="Z445" s="36">
        <f>IFERROR(Table19[[#This Row],[2025 Wage Increase Rate]]+Table19[[#This Row],[2025 Wage Floor Rate]]+Table19[[#This Row],[Wage Stability]],0)</f>
        <v>0</v>
      </c>
    </row>
    <row r="446" spans="1:26" outlineLevel="1" x14ac:dyDescent="0.55000000000000004">
      <c r="A446" s="11"/>
      <c r="B446" s="12"/>
      <c r="C446" s="12"/>
      <c r="D446" s="11"/>
      <c r="E446" s="32" t="str">
        <f>IF(ISERROR(VLOOKUP(D446,'Data Input (ROP Use Only)'!$D$1:$E$4,2,FALSE)),"",(VLOOKUP(D446,'Data Input (ROP Use Only)'!$D$1:$E$4,2,FALSE)))</f>
        <v/>
      </c>
      <c r="F446" s="32" t="str">
        <f>IF(ISERROR(VLOOKUP(D446,'Data Input (ROP Use Only)'!$D$1:$F$4,3,FALSE)),"",(VLOOKUP(D446,'Data Input (ROP Use Only)'!$D$1:$F$4,3,FALSE)))</f>
        <v/>
      </c>
      <c r="G446" s="9"/>
      <c r="H446" s="9"/>
      <c r="I446" s="10"/>
      <c r="J446" s="10"/>
      <c r="K446" s="10"/>
      <c r="L446" s="13">
        <f>SUM(Table19[[#This Row],[Base Wage per hour as of December 31st, 2024
 (before applying any grants/enhancements)]:[GOF (SWB) + Hourly Historical Funding (if applicable)]])</f>
        <v>0</v>
      </c>
      <c r="M446" s="7" t="str">
        <f>IF(ISERROR(VLOOKUP(D446,'Data Input (ROP Use Only)'!$D$1:$G$4,4,FALSE)),"",(VLOOKUP(D446,'Data Input (ROP Use Only)'!$D$1:$G$4,4,FALSE)))</f>
        <v/>
      </c>
      <c r="N446" s="5" t="str" cm="1">
        <f t="array" ref="N446">IFERROR((_xlfn.IFS(M446-L446&lt;=0,0,M446-L446&lt;=0,0,M446-L446&gt;=2,2,M446-L446&lt;3,M446-L446)),"")</f>
        <v/>
      </c>
      <c r="O446" s="5">
        <f>SUM(Table19[[#This Row],[Base Wage per hour as of December 31st, 2024
 (before applying any grants/enhancements)]:[GOF (SWB) + Hourly Historical Funding (if applicable)]],Table19[[#This Row],[Wage Enhancement (WEG) Eligibility Rate per hour]])</f>
        <v>0</v>
      </c>
      <c r="P446" s="5" t="str" cm="1">
        <f t="array" ref="P446">IFERROR((_xlfn.IFS(C446="NON-RECE",0,C446="Director-Approved",0,F446-O446&lt;=0,0,F446-O446&lt;=0,0,F446-O446&gt;=3,3,F446-O446&lt;3,F446-O446)),"")</f>
        <v/>
      </c>
      <c r="Q446" s="4" cm="1">
        <f t="array" ref="Q446">_xlfn.IFS(O446=0,0,O446&gt;=0,O446+P446)</f>
        <v>0</v>
      </c>
      <c r="R446" s="5" t="str">
        <f t="shared" si="6"/>
        <v/>
      </c>
      <c r="S446" s="4" cm="1">
        <f t="array" ref="S446">_xlfn.IFS(Q446=0,0,Q446&gt;=0,Q446+R446)</f>
        <v>0</v>
      </c>
      <c r="T44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6" s="5">
        <f>MAX(Table19[[#This Row],[Staff Hourly Wage as of December 31st, 2024
 (inclusive of all grants/enhancements, do NOT include top-up)]],Table19[[#This Row],[Base Wage + PE + Historical + GOF + HA + WEG + Wage increase + Wage floor ]])</f>
        <v>0</v>
      </c>
      <c r="V446" s="4">
        <f>Table19[[#This Row],[Final 2025 Hourly Wage
(Higher of column H '[2024 wage'] and column S '[2025 wage'])]]*Table19[[#This Row],[Estimated program hours worked from Jan 1st to Dec 31st 2025]]</f>
        <v>0</v>
      </c>
      <c r="X446" s="35" t="str">
        <f>Table19[[#This Row],[Wage Enhancement (WEG) Eligibility Rate per hour]]</f>
        <v/>
      </c>
      <c r="Y446" s="42">
        <f>Table19[[#This Row],[Hourly Pay Equity (PE) (if applicable)]]+Table19[[#This Row],[GOF (SWB) + Hourly Historical Funding (if applicable)]]</f>
        <v>0</v>
      </c>
      <c r="Z446" s="36">
        <f>IFERROR(Table19[[#This Row],[2025 Wage Increase Rate]]+Table19[[#This Row],[2025 Wage Floor Rate]]+Table19[[#This Row],[Wage Stability]],0)</f>
        <v>0</v>
      </c>
    </row>
    <row r="447" spans="1:26" outlineLevel="1" x14ac:dyDescent="0.55000000000000004">
      <c r="A447" s="11"/>
      <c r="B447" s="12"/>
      <c r="C447" s="12"/>
      <c r="D447" s="11"/>
      <c r="E447" s="32" t="str">
        <f>IF(ISERROR(VLOOKUP(D447,'Data Input (ROP Use Only)'!$D$1:$E$4,2,FALSE)),"",(VLOOKUP(D447,'Data Input (ROP Use Only)'!$D$1:$E$4,2,FALSE)))</f>
        <v/>
      </c>
      <c r="F447" s="32" t="str">
        <f>IF(ISERROR(VLOOKUP(D447,'Data Input (ROP Use Only)'!$D$1:$F$4,3,FALSE)),"",(VLOOKUP(D447,'Data Input (ROP Use Only)'!$D$1:$F$4,3,FALSE)))</f>
        <v/>
      </c>
      <c r="G447" s="9"/>
      <c r="H447" s="9"/>
      <c r="I447" s="10"/>
      <c r="J447" s="10"/>
      <c r="K447" s="10"/>
      <c r="L447" s="13">
        <f>SUM(Table19[[#This Row],[Base Wage per hour as of December 31st, 2024
 (before applying any grants/enhancements)]:[GOF (SWB) + Hourly Historical Funding (if applicable)]])</f>
        <v>0</v>
      </c>
      <c r="M447" s="7" t="str">
        <f>IF(ISERROR(VLOOKUP(D447,'Data Input (ROP Use Only)'!$D$1:$G$4,4,FALSE)),"",(VLOOKUP(D447,'Data Input (ROP Use Only)'!$D$1:$G$4,4,FALSE)))</f>
        <v/>
      </c>
      <c r="N447" s="5" t="str" cm="1">
        <f t="array" ref="N447">IFERROR((_xlfn.IFS(M447-L447&lt;=0,0,M447-L447&lt;=0,0,M447-L447&gt;=2,2,M447-L447&lt;3,M447-L447)),"")</f>
        <v/>
      </c>
      <c r="O447" s="5">
        <f>SUM(Table19[[#This Row],[Base Wage per hour as of December 31st, 2024
 (before applying any grants/enhancements)]:[GOF (SWB) + Hourly Historical Funding (if applicable)]],Table19[[#This Row],[Wage Enhancement (WEG) Eligibility Rate per hour]])</f>
        <v>0</v>
      </c>
      <c r="P447" s="5" t="str" cm="1">
        <f t="array" ref="P447">IFERROR((_xlfn.IFS(C447="NON-RECE",0,C447="Director-Approved",0,F447-O447&lt;=0,0,F447-O447&lt;=0,0,F447-O447&gt;=3,3,F447-O447&lt;3,F447-O447)),"")</f>
        <v/>
      </c>
      <c r="Q447" s="4" cm="1">
        <f t="array" ref="Q447">_xlfn.IFS(O447=0,0,O447&gt;=0,O447+P447)</f>
        <v>0</v>
      </c>
      <c r="R447" s="5" t="str">
        <f t="shared" si="6"/>
        <v/>
      </c>
      <c r="S447" s="4" cm="1">
        <f t="array" ref="S447">_xlfn.IFS(Q447=0,0,Q447&gt;=0,Q447+R447)</f>
        <v>0</v>
      </c>
      <c r="T44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7" s="5">
        <f>MAX(Table19[[#This Row],[Staff Hourly Wage as of December 31st, 2024
 (inclusive of all grants/enhancements, do NOT include top-up)]],Table19[[#This Row],[Base Wage + PE + Historical + GOF + HA + WEG + Wage increase + Wage floor ]])</f>
        <v>0</v>
      </c>
      <c r="V447" s="4">
        <f>Table19[[#This Row],[Final 2025 Hourly Wage
(Higher of column H '[2024 wage'] and column S '[2025 wage'])]]*Table19[[#This Row],[Estimated program hours worked from Jan 1st to Dec 31st 2025]]</f>
        <v>0</v>
      </c>
      <c r="X447" s="35" t="str">
        <f>Table19[[#This Row],[Wage Enhancement (WEG) Eligibility Rate per hour]]</f>
        <v/>
      </c>
      <c r="Y447" s="42">
        <f>Table19[[#This Row],[Hourly Pay Equity (PE) (if applicable)]]+Table19[[#This Row],[GOF (SWB) + Hourly Historical Funding (if applicable)]]</f>
        <v>0</v>
      </c>
      <c r="Z447" s="36">
        <f>IFERROR(Table19[[#This Row],[2025 Wage Increase Rate]]+Table19[[#This Row],[2025 Wage Floor Rate]]+Table19[[#This Row],[Wage Stability]],0)</f>
        <v>0</v>
      </c>
    </row>
    <row r="448" spans="1:26" outlineLevel="1" x14ac:dyDescent="0.55000000000000004">
      <c r="A448" s="11"/>
      <c r="B448" s="12"/>
      <c r="C448" s="12"/>
      <c r="D448" s="11"/>
      <c r="E448" s="32" t="str">
        <f>IF(ISERROR(VLOOKUP(D448,'Data Input (ROP Use Only)'!$D$1:$E$4,2,FALSE)),"",(VLOOKUP(D448,'Data Input (ROP Use Only)'!$D$1:$E$4,2,FALSE)))</f>
        <v/>
      </c>
      <c r="F448" s="32" t="str">
        <f>IF(ISERROR(VLOOKUP(D448,'Data Input (ROP Use Only)'!$D$1:$F$4,3,FALSE)),"",(VLOOKUP(D448,'Data Input (ROP Use Only)'!$D$1:$F$4,3,FALSE)))</f>
        <v/>
      </c>
      <c r="G448" s="9"/>
      <c r="H448" s="9"/>
      <c r="I448" s="10"/>
      <c r="J448" s="10"/>
      <c r="K448" s="10"/>
      <c r="L448" s="13">
        <f>SUM(Table19[[#This Row],[Base Wage per hour as of December 31st, 2024
 (before applying any grants/enhancements)]:[GOF (SWB) + Hourly Historical Funding (if applicable)]])</f>
        <v>0</v>
      </c>
      <c r="M448" s="7" t="str">
        <f>IF(ISERROR(VLOOKUP(D448,'Data Input (ROP Use Only)'!$D$1:$G$4,4,FALSE)),"",(VLOOKUP(D448,'Data Input (ROP Use Only)'!$D$1:$G$4,4,FALSE)))</f>
        <v/>
      </c>
      <c r="N448" s="5" t="str" cm="1">
        <f t="array" ref="N448">IFERROR((_xlfn.IFS(M448-L448&lt;=0,0,M448-L448&lt;=0,0,M448-L448&gt;=2,2,M448-L448&lt;3,M448-L448)),"")</f>
        <v/>
      </c>
      <c r="O448" s="5">
        <f>SUM(Table19[[#This Row],[Base Wage per hour as of December 31st, 2024
 (before applying any grants/enhancements)]:[GOF (SWB) + Hourly Historical Funding (if applicable)]],Table19[[#This Row],[Wage Enhancement (WEG) Eligibility Rate per hour]])</f>
        <v>0</v>
      </c>
      <c r="P448" s="5" t="str" cm="1">
        <f t="array" ref="P448">IFERROR((_xlfn.IFS(C448="NON-RECE",0,C448="Director-Approved",0,F448-O448&lt;=0,0,F448-O448&lt;=0,0,F448-O448&gt;=3,3,F448-O448&lt;3,F448-O448)),"")</f>
        <v/>
      </c>
      <c r="Q448" s="4" cm="1">
        <f t="array" ref="Q448">_xlfn.IFS(O448=0,0,O448&gt;=0,O448+P448)</f>
        <v>0</v>
      </c>
      <c r="R448" s="5" t="str">
        <f t="shared" si="6"/>
        <v/>
      </c>
      <c r="S448" s="4" cm="1">
        <f t="array" ref="S448">_xlfn.IFS(Q448=0,0,Q448&gt;=0,Q448+R448)</f>
        <v>0</v>
      </c>
      <c r="T44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8" s="5">
        <f>MAX(Table19[[#This Row],[Staff Hourly Wage as of December 31st, 2024
 (inclusive of all grants/enhancements, do NOT include top-up)]],Table19[[#This Row],[Base Wage + PE + Historical + GOF + HA + WEG + Wage increase + Wage floor ]])</f>
        <v>0</v>
      </c>
      <c r="V448" s="4">
        <f>Table19[[#This Row],[Final 2025 Hourly Wage
(Higher of column H '[2024 wage'] and column S '[2025 wage'])]]*Table19[[#This Row],[Estimated program hours worked from Jan 1st to Dec 31st 2025]]</f>
        <v>0</v>
      </c>
      <c r="X448" s="35" t="str">
        <f>Table19[[#This Row],[Wage Enhancement (WEG) Eligibility Rate per hour]]</f>
        <v/>
      </c>
      <c r="Y448" s="42">
        <f>Table19[[#This Row],[Hourly Pay Equity (PE) (if applicable)]]+Table19[[#This Row],[GOF (SWB) + Hourly Historical Funding (if applicable)]]</f>
        <v>0</v>
      </c>
      <c r="Z448" s="36">
        <f>IFERROR(Table19[[#This Row],[2025 Wage Increase Rate]]+Table19[[#This Row],[2025 Wage Floor Rate]]+Table19[[#This Row],[Wage Stability]],0)</f>
        <v>0</v>
      </c>
    </row>
    <row r="449" spans="1:26" outlineLevel="1" x14ac:dyDescent="0.55000000000000004">
      <c r="A449" s="11"/>
      <c r="B449" s="12"/>
      <c r="C449" s="12"/>
      <c r="D449" s="11"/>
      <c r="E449" s="32" t="str">
        <f>IF(ISERROR(VLOOKUP(D449,'Data Input (ROP Use Only)'!$D$1:$E$4,2,FALSE)),"",(VLOOKUP(D449,'Data Input (ROP Use Only)'!$D$1:$E$4,2,FALSE)))</f>
        <v/>
      </c>
      <c r="F449" s="32" t="str">
        <f>IF(ISERROR(VLOOKUP(D449,'Data Input (ROP Use Only)'!$D$1:$F$4,3,FALSE)),"",(VLOOKUP(D449,'Data Input (ROP Use Only)'!$D$1:$F$4,3,FALSE)))</f>
        <v/>
      </c>
      <c r="G449" s="9"/>
      <c r="H449" s="9"/>
      <c r="I449" s="10"/>
      <c r="J449" s="10"/>
      <c r="K449" s="10"/>
      <c r="L449" s="13">
        <f>SUM(Table19[[#This Row],[Base Wage per hour as of December 31st, 2024
 (before applying any grants/enhancements)]:[GOF (SWB) + Hourly Historical Funding (if applicable)]])</f>
        <v>0</v>
      </c>
      <c r="M449" s="7" t="str">
        <f>IF(ISERROR(VLOOKUP(D449,'Data Input (ROP Use Only)'!$D$1:$G$4,4,FALSE)),"",(VLOOKUP(D449,'Data Input (ROP Use Only)'!$D$1:$G$4,4,FALSE)))</f>
        <v/>
      </c>
      <c r="N449" s="5" t="str" cm="1">
        <f t="array" ref="N449">IFERROR((_xlfn.IFS(M449-L449&lt;=0,0,M449-L449&lt;=0,0,M449-L449&gt;=2,2,M449-L449&lt;3,M449-L449)),"")</f>
        <v/>
      </c>
      <c r="O449" s="5">
        <f>SUM(Table19[[#This Row],[Base Wage per hour as of December 31st, 2024
 (before applying any grants/enhancements)]:[GOF (SWB) + Hourly Historical Funding (if applicable)]],Table19[[#This Row],[Wage Enhancement (WEG) Eligibility Rate per hour]])</f>
        <v>0</v>
      </c>
      <c r="P449" s="5" t="str" cm="1">
        <f t="array" ref="P449">IFERROR((_xlfn.IFS(C449="NON-RECE",0,C449="Director-Approved",0,F449-O449&lt;=0,0,F449-O449&lt;=0,0,F449-O449&gt;=3,3,F449-O449&lt;3,F449-O449)),"")</f>
        <v/>
      </c>
      <c r="Q449" s="4" cm="1">
        <f t="array" ref="Q449">_xlfn.IFS(O449=0,0,O449&gt;=0,O449+P449)</f>
        <v>0</v>
      </c>
      <c r="R449" s="5" t="str">
        <f t="shared" si="6"/>
        <v/>
      </c>
      <c r="S449" s="4" cm="1">
        <f t="array" ref="S449">_xlfn.IFS(Q449=0,0,Q449&gt;=0,Q449+R449)</f>
        <v>0</v>
      </c>
      <c r="T44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49" s="5">
        <f>MAX(Table19[[#This Row],[Staff Hourly Wage as of December 31st, 2024
 (inclusive of all grants/enhancements, do NOT include top-up)]],Table19[[#This Row],[Base Wage + PE + Historical + GOF + HA + WEG + Wage increase + Wage floor ]])</f>
        <v>0</v>
      </c>
      <c r="V449" s="4">
        <f>Table19[[#This Row],[Final 2025 Hourly Wage
(Higher of column H '[2024 wage'] and column S '[2025 wage'])]]*Table19[[#This Row],[Estimated program hours worked from Jan 1st to Dec 31st 2025]]</f>
        <v>0</v>
      </c>
      <c r="X449" s="35" t="str">
        <f>Table19[[#This Row],[Wage Enhancement (WEG) Eligibility Rate per hour]]</f>
        <v/>
      </c>
      <c r="Y449" s="42">
        <f>Table19[[#This Row],[Hourly Pay Equity (PE) (if applicable)]]+Table19[[#This Row],[GOF (SWB) + Hourly Historical Funding (if applicable)]]</f>
        <v>0</v>
      </c>
      <c r="Z449" s="36">
        <f>IFERROR(Table19[[#This Row],[2025 Wage Increase Rate]]+Table19[[#This Row],[2025 Wage Floor Rate]]+Table19[[#This Row],[Wage Stability]],0)</f>
        <v>0</v>
      </c>
    </row>
    <row r="450" spans="1:26" outlineLevel="1" x14ac:dyDescent="0.55000000000000004">
      <c r="A450" s="11"/>
      <c r="B450" s="12"/>
      <c r="C450" s="12"/>
      <c r="D450" s="11"/>
      <c r="E450" s="32" t="str">
        <f>IF(ISERROR(VLOOKUP(D450,'Data Input (ROP Use Only)'!$D$1:$E$4,2,FALSE)),"",(VLOOKUP(D450,'Data Input (ROP Use Only)'!$D$1:$E$4,2,FALSE)))</f>
        <v/>
      </c>
      <c r="F450" s="32" t="str">
        <f>IF(ISERROR(VLOOKUP(D450,'Data Input (ROP Use Only)'!$D$1:$F$4,3,FALSE)),"",(VLOOKUP(D450,'Data Input (ROP Use Only)'!$D$1:$F$4,3,FALSE)))</f>
        <v/>
      </c>
      <c r="G450" s="9"/>
      <c r="H450" s="9"/>
      <c r="I450" s="10"/>
      <c r="J450" s="10"/>
      <c r="K450" s="10"/>
      <c r="L450" s="13">
        <f>SUM(Table19[[#This Row],[Base Wage per hour as of December 31st, 2024
 (before applying any grants/enhancements)]:[GOF (SWB) + Hourly Historical Funding (if applicable)]])</f>
        <v>0</v>
      </c>
      <c r="M450" s="7" t="str">
        <f>IF(ISERROR(VLOOKUP(D450,'Data Input (ROP Use Only)'!$D$1:$G$4,4,FALSE)),"",(VLOOKUP(D450,'Data Input (ROP Use Only)'!$D$1:$G$4,4,FALSE)))</f>
        <v/>
      </c>
      <c r="N450" s="5" t="str" cm="1">
        <f t="array" ref="N450">IFERROR((_xlfn.IFS(M450-L450&lt;=0,0,M450-L450&lt;=0,0,M450-L450&gt;=2,2,M450-L450&lt;3,M450-L450)),"")</f>
        <v/>
      </c>
      <c r="O450" s="5">
        <f>SUM(Table19[[#This Row],[Base Wage per hour as of December 31st, 2024
 (before applying any grants/enhancements)]:[GOF (SWB) + Hourly Historical Funding (if applicable)]],Table19[[#This Row],[Wage Enhancement (WEG) Eligibility Rate per hour]])</f>
        <v>0</v>
      </c>
      <c r="P450" s="5" t="str" cm="1">
        <f t="array" ref="P450">IFERROR((_xlfn.IFS(C450="NON-RECE",0,C450="Director-Approved",0,F450-O450&lt;=0,0,F450-O450&lt;=0,0,F450-O450&gt;=3,3,F450-O450&lt;3,F450-O450)),"")</f>
        <v/>
      </c>
      <c r="Q450" s="4" cm="1">
        <f t="array" ref="Q450">_xlfn.IFS(O450=0,0,O450&gt;=0,O450+P450)</f>
        <v>0</v>
      </c>
      <c r="R450" s="5" t="str">
        <f t="shared" si="6"/>
        <v/>
      </c>
      <c r="S450" s="4" cm="1">
        <f t="array" ref="S450">_xlfn.IFS(Q450=0,0,Q450&gt;=0,Q450+R450)</f>
        <v>0</v>
      </c>
      <c r="T45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0" s="5">
        <f>MAX(Table19[[#This Row],[Staff Hourly Wage as of December 31st, 2024
 (inclusive of all grants/enhancements, do NOT include top-up)]],Table19[[#This Row],[Base Wage + PE + Historical + GOF + HA + WEG + Wage increase + Wage floor ]])</f>
        <v>0</v>
      </c>
      <c r="V450" s="4">
        <f>Table19[[#This Row],[Final 2025 Hourly Wage
(Higher of column H '[2024 wage'] and column S '[2025 wage'])]]*Table19[[#This Row],[Estimated program hours worked from Jan 1st to Dec 31st 2025]]</f>
        <v>0</v>
      </c>
      <c r="X450" s="35" t="str">
        <f>Table19[[#This Row],[Wage Enhancement (WEG) Eligibility Rate per hour]]</f>
        <v/>
      </c>
      <c r="Y450" s="42">
        <f>Table19[[#This Row],[Hourly Pay Equity (PE) (if applicable)]]+Table19[[#This Row],[GOF (SWB) + Hourly Historical Funding (if applicable)]]</f>
        <v>0</v>
      </c>
      <c r="Z450" s="36">
        <f>IFERROR(Table19[[#This Row],[2025 Wage Increase Rate]]+Table19[[#This Row],[2025 Wage Floor Rate]]+Table19[[#This Row],[Wage Stability]],0)</f>
        <v>0</v>
      </c>
    </row>
    <row r="451" spans="1:26" outlineLevel="1" x14ac:dyDescent="0.55000000000000004">
      <c r="A451" s="11"/>
      <c r="B451" s="12"/>
      <c r="C451" s="12"/>
      <c r="D451" s="11"/>
      <c r="E451" s="32" t="str">
        <f>IF(ISERROR(VLOOKUP(D451,'Data Input (ROP Use Only)'!$D$1:$E$4,2,FALSE)),"",(VLOOKUP(D451,'Data Input (ROP Use Only)'!$D$1:$E$4,2,FALSE)))</f>
        <v/>
      </c>
      <c r="F451" s="32" t="str">
        <f>IF(ISERROR(VLOOKUP(D451,'Data Input (ROP Use Only)'!$D$1:$F$4,3,FALSE)),"",(VLOOKUP(D451,'Data Input (ROP Use Only)'!$D$1:$F$4,3,FALSE)))</f>
        <v/>
      </c>
      <c r="G451" s="9"/>
      <c r="H451" s="9"/>
      <c r="I451" s="10"/>
      <c r="J451" s="10"/>
      <c r="K451" s="10"/>
      <c r="L451" s="13">
        <f>SUM(Table19[[#This Row],[Base Wage per hour as of December 31st, 2024
 (before applying any grants/enhancements)]:[GOF (SWB) + Hourly Historical Funding (if applicable)]])</f>
        <v>0</v>
      </c>
      <c r="M451" s="7" t="str">
        <f>IF(ISERROR(VLOOKUP(D451,'Data Input (ROP Use Only)'!$D$1:$G$4,4,FALSE)),"",(VLOOKUP(D451,'Data Input (ROP Use Only)'!$D$1:$G$4,4,FALSE)))</f>
        <v/>
      </c>
      <c r="N451" s="5" t="str" cm="1">
        <f t="array" ref="N451">IFERROR((_xlfn.IFS(M451-L451&lt;=0,0,M451-L451&lt;=0,0,M451-L451&gt;=2,2,M451-L451&lt;3,M451-L451)),"")</f>
        <v/>
      </c>
      <c r="O451" s="5">
        <f>SUM(Table19[[#This Row],[Base Wage per hour as of December 31st, 2024
 (before applying any grants/enhancements)]:[GOF (SWB) + Hourly Historical Funding (if applicable)]],Table19[[#This Row],[Wage Enhancement (WEG) Eligibility Rate per hour]])</f>
        <v>0</v>
      </c>
      <c r="P451" s="5" t="str" cm="1">
        <f t="array" ref="P451">IFERROR((_xlfn.IFS(C451="NON-RECE",0,C451="Director-Approved",0,F451-O451&lt;=0,0,F451-O451&lt;=0,0,F451-O451&gt;=3,3,F451-O451&lt;3,F451-O451)),"")</f>
        <v/>
      </c>
      <c r="Q451" s="4" cm="1">
        <f t="array" ref="Q451">_xlfn.IFS(O451=0,0,O451&gt;=0,O451+P451)</f>
        <v>0</v>
      </c>
      <c r="R451" s="5" t="str">
        <f t="shared" si="6"/>
        <v/>
      </c>
      <c r="S451" s="4" cm="1">
        <f t="array" ref="S451">_xlfn.IFS(Q451=0,0,Q451&gt;=0,Q451+R451)</f>
        <v>0</v>
      </c>
      <c r="T45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1" s="5">
        <f>MAX(Table19[[#This Row],[Staff Hourly Wage as of December 31st, 2024
 (inclusive of all grants/enhancements, do NOT include top-up)]],Table19[[#This Row],[Base Wage + PE + Historical + GOF + HA + WEG + Wage increase + Wage floor ]])</f>
        <v>0</v>
      </c>
      <c r="V451" s="4">
        <f>Table19[[#This Row],[Final 2025 Hourly Wage
(Higher of column H '[2024 wage'] and column S '[2025 wage'])]]*Table19[[#This Row],[Estimated program hours worked from Jan 1st to Dec 31st 2025]]</f>
        <v>0</v>
      </c>
      <c r="X451" s="35" t="str">
        <f>Table19[[#This Row],[Wage Enhancement (WEG) Eligibility Rate per hour]]</f>
        <v/>
      </c>
      <c r="Y451" s="42">
        <f>Table19[[#This Row],[Hourly Pay Equity (PE) (if applicable)]]+Table19[[#This Row],[GOF (SWB) + Hourly Historical Funding (if applicable)]]</f>
        <v>0</v>
      </c>
      <c r="Z451" s="36">
        <f>IFERROR(Table19[[#This Row],[2025 Wage Increase Rate]]+Table19[[#This Row],[2025 Wage Floor Rate]]+Table19[[#This Row],[Wage Stability]],0)</f>
        <v>0</v>
      </c>
    </row>
    <row r="452" spans="1:26" outlineLevel="1" x14ac:dyDescent="0.55000000000000004">
      <c r="A452" s="11"/>
      <c r="B452" s="12"/>
      <c r="C452" s="12"/>
      <c r="D452" s="11"/>
      <c r="E452" s="32" t="str">
        <f>IF(ISERROR(VLOOKUP(D452,'Data Input (ROP Use Only)'!$D$1:$E$4,2,FALSE)),"",(VLOOKUP(D452,'Data Input (ROP Use Only)'!$D$1:$E$4,2,FALSE)))</f>
        <v/>
      </c>
      <c r="F452" s="32" t="str">
        <f>IF(ISERROR(VLOOKUP(D452,'Data Input (ROP Use Only)'!$D$1:$F$4,3,FALSE)),"",(VLOOKUP(D452,'Data Input (ROP Use Only)'!$D$1:$F$4,3,FALSE)))</f>
        <v/>
      </c>
      <c r="G452" s="9"/>
      <c r="H452" s="9"/>
      <c r="I452" s="10"/>
      <c r="J452" s="10"/>
      <c r="K452" s="10"/>
      <c r="L452" s="13">
        <f>SUM(Table19[[#This Row],[Base Wage per hour as of December 31st, 2024
 (before applying any grants/enhancements)]:[GOF (SWB) + Hourly Historical Funding (if applicable)]])</f>
        <v>0</v>
      </c>
      <c r="M452" s="7" t="str">
        <f>IF(ISERROR(VLOOKUP(D452,'Data Input (ROP Use Only)'!$D$1:$G$4,4,FALSE)),"",(VLOOKUP(D452,'Data Input (ROP Use Only)'!$D$1:$G$4,4,FALSE)))</f>
        <v/>
      </c>
      <c r="N452" s="5" t="str" cm="1">
        <f t="array" ref="N452">IFERROR((_xlfn.IFS(M452-L452&lt;=0,0,M452-L452&lt;=0,0,M452-L452&gt;=2,2,M452-L452&lt;3,M452-L452)),"")</f>
        <v/>
      </c>
      <c r="O452" s="5">
        <f>SUM(Table19[[#This Row],[Base Wage per hour as of December 31st, 2024
 (before applying any grants/enhancements)]:[GOF (SWB) + Hourly Historical Funding (if applicable)]],Table19[[#This Row],[Wage Enhancement (WEG) Eligibility Rate per hour]])</f>
        <v>0</v>
      </c>
      <c r="P452" s="5" t="str" cm="1">
        <f t="array" ref="P452">IFERROR((_xlfn.IFS(C452="NON-RECE",0,C452="Director-Approved",0,F452-O452&lt;=0,0,F452-O452&lt;=0,0,F452-O452&gt;=3,3,F452-O452&lt;3,F452-O452)),"")</f>
        <v/>
      </c>
      <c r="Q452" s="4" cm="1">
        <f t="array" ref="Q452">_xlfn.IFS(O452=0,0,O452&gt;=0,O452+P452)</f>
        <v>0</v>
      </c>
      <c r="R452" s="5" t="str">
        <f t="shared" si="6"/>
        <v/>
      </c>
      <c r="S452" s="4" cm="1">
        <f t="array" ref="S452">_xlfn.IFS(Q452=0,0,Q452&gt;=0,Q452+R452)</f>
        <v>0</v>
      </c>
      <c r="T45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2" s="5">
        <f>MAX(Table19[[#This Row],[Staff Hourly Wage as of December 31st, 2024
 (inclusive of all grants/enhancements, do NOT include top-up)]],Table19[[#This Row],[Base Wage + PE + Historical + GOF + HA + WEG + Wage increase + Wage floor ]])</f>
        <v>0</v>
      </c>
      <c r="V452" s="4">
        <f>Table19[[#This Row],[Final 2025 Hourly Wage
(Higher of column H '[2024 wage'] and column S '[2025 wage'])]]*Table19[[#This Row],[Estimated program hours worked from Jan 1st to Dec 31st 2025]]</f>
        <v>0</v>
      </c>
      <c r="X452" s="35" t="str">
        <f>Table19[[#This Row],[Wage Enhancement (WEG) Eligibility Rate per hour]]</f>
        <v/>
      </c>
      <c r="Y452" s="42">
        <f>Table19[[#This Row],[Hourly Pay Equity (PE) (if applicable)]]+Table19[[#This Row],[GOF (SWB) + Hourly Historical Funding (if applicable)]]</f>
        <v>0</v>
      </c>
      <c r="Z452" s="36">
        <f>IFERROR(Table19[[#This Row],[2025 Wage Increase Rate]]+Table19[[#This Row],[2025 Wage Floor Rate]]+Table19[[#This Row],[Wage Stability]],0)</f>
        <v>0</v>
      </c>
    </row>
    <row r="453" spans="1:26" outlineLevel="1" x14ac:dyDescent="0.55000000000000004">
      <c r="A453" s="11"/>
      <c r="B453" s="12"/>
      <c r="C453" s="12"/>
      <c r="D453" s="11"/>
      <c r="E453" s="32" t="str">
        <f>IF(ISERROR(VLOOKUP(D453,'Data Input (ROP Use Only)'!$D$1:$E$4,2,FALSE)),"",(VLOOKUP(D453,'Data Input (ROP Use Only)'!$D$1:$E$4,2,FALSE)))</f>
        <v/>
      </c>
      <c r="F453" s="32" t="str">
        <f>IF(ISERROR(VLOOKUP(D453,'Data Input (ROP Use Only)'!$D$1:$F$4,3,FALSE)),"",(VLOOKUP(D453,'Data Input (ROP Use Only)'!$D$1:$F$4,3,FALSE)))</f>
        <v/>
      </c>
      <c r="G453" s="9"/>
      <c r="H453" s="9"/>
      <c r="I453" s="10"/>
      <c r="J453" s="10"/>
      <c r="K453" s="10"/>
      <c r="L453" s="13">
        <f>SUM(Table19[[#This Row],[Base Wage per hour as of December 31st, 2024
 (before applying any grants/enhancements)]:[GOF (SWB) + Hourly Historical Funding (if applicable)]])</f>
        <v>0</v>
      </c>
      <c r="M453" s="7" t="str">
        <f>IF(ISERROR(VLOOKUP(D453,'Data Input (ROP Use Only)'!$D$1:$G$4,4,FALSE)),"",(VLOOKUP(D453,'Data Input (ROP Use Only)'!$D$1:$G$4,4,FALSE)))</f>
        <v/>
      </c>
      <c r="N453" s="5" t="str" cm="1">
        <f t="array" ref="N453">IFERROR((_xlfn.IFS(M453-L453&lt;=0,0,M453-L453&lt;=0,0,M453-L453&gt;=2,2,M453-L453&lt;3,M453-L453)),"")</f>
        <v/>
      </c>
      <c r="O453" s="5">
        <f>SUM(Table19[[#This Row],[Base Wage per hour as of December 31st, 2024
 (before applying any grants/enhancements)]:[GOF (SWB) + Hourly Historical Funding (if applicable)]],Table19[[#This Row],[Wage Enhancement (WEG) Eligibility Rate per hour]])</f>
        <v>0</v>
      </c>
      <c r="P453" s="5" t="str" cm="1">
        <f t="array" ref="P453">IFERROR((_xlfn.IFS(C453="NON-RECE",0,C453="Director-Approved",0,F453-O453&lt;=0,0,F453-O453&lt;=0,0,F453-O453&gt;=3,3,F453-O453&lt;3,F453-O453)),"")</f>
        <v/>
      </c>
      <c r="Q453" s="4" cm="1">
        <f t="array" ref="Q453">_xlfn.IFS(O453=0,0,O453&gt;=0,O453+P453)</f>
        <v>0</v>
      </c>
      <c r="R453" s="5" t="str">
        <f t="shared" si="6"/>
        <v/>
      </c>
      <c r="S453" s="4" cm="1">
        <f t="array" ref="S453">_xlfn.IFS(Q453=0,0,Q453&gt;=0,Q453+R453)</f>
        <v>0</v>
      </c>
      <c r="T45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3" s="5">
        <f>MAX(Table19[[#This Row],[Staff Hourly Wage as of December 31st, 2024
 (inclusive of all grants/enhancements, do NOT include top-up)]],Table19[[#This Row],[Base Wage + PE + Historical + GOF + HA + WEG + Wage increase + Wage floor ]])</f>
        <v>0</v>
      </c>
      <c r="V453" s="4">
        <f>Table19[[#This Row],[Final 2025 Hourly Wage
(Higher of column H '[2024 wage'] and column S '[2025 wage'])]]*Table19[[#This Row],[Estimated program hours worked from Jan 1st to Dec 31st 2025]]</f>
        <v>0</v>
      </c>
      <c r="X453" s="35" t="str">
        <f>Table19[[#This Row],[Wage Enhancement (WEG) Eligibility Rate per hour]]</f>
        <v/>
      </c>
      <c r="Y453" s="42">
        <f>Table19[[#This Row],[Hourly Pay Equity (PE) (if applicable)]]+Table19[[#This Row],[GOF (SWB) + Hourly Historical Funding (if applicable)]]</f>
        <v>0</v>
      </c>
      <c r="Z453" s="36">
        <f>IFERROR(Table19[[#This Row],[2025 Wage Increase Rate]]+Table19[[#This Row],[2025 Wage Floor Rate]]+Table19[[#This Row],[Wage Stability]],0)</f>
        <v>0</v>
      </c>
    </row>
    <row r="454" spans="1:26" outlineLevel="1" x14ac:dyDescent="0.55000000000000004">
      <c r="A454" s="11"/>
      <c r="B454" s="12"/>
      <c r="C454" s="12"/>
      <c r="D454" s="11"/>
      <c r="E454" s="32" t="str">
        <f>IF(ISERROR(VLOOKUP(D454,'Data Input (ROP Use Only)'!$D$1:$E$4,2,FALSE)),"",(VLOOKUP(D454,'Data Input (ROP Use Only)'!$D$1:$E$4,2,FALSE)))</f>
        <v/>
      </c>
      <c r="F454" s="32" t="str">
        <f>IF(ISERROR(VLOOKUP(D454,'Data Input (ROP Use Only)'!$D$1:$F$4,3,FALSE)),"",(VLOOKUP(D454,'Data Input (ROP Use Only)'!$D$1:$F$4,3,FALSE)))</f>
        <v/>
      </c>
      <c r="G454" s="9"/>
      <c r="H454" s="9"/>
      <c r="I454" s="10"/>
      <c r="J454" s="10"/>
      <c r="K454" s="10"/>
      <c r="L454" s="13">
        <f>SUM(Table19[[#This Row],[Base Wage per hour as of December 31st, 2024
 (before applying any grants/enhancements)]:[GOF (SWB) + Hourly Historical Funding (if applicable)]])</f>
        <v>0</v>
      </c>
      <c r="M454" s="7" t="str">
        <f>IF(ISERROR(VLOOKUP(D454,'Data Input (ROP Use Only)'!$D$1:$G$4,4,FALSE)),"",(VLOOKUP(D454,'Data Input (ROP Use Only)'!$D$1:$G$4,4,FALSE)))</f>
        <v/>
      </c>
      <c r="N454" s="5" t="str" cm="1">
        <f t="array" ref="N454">IFERROR((_xlfn.IFS(M454-L454&lt;=0,0,M454-L454&lt;=0,0,M454-L454&gt;=2,2,M454-L454&lt;3,M454-L454)),"")</f>
        <v/>
      </c>
      <c r="O454" s="5">
        <f>SUM(Table19[[#This Row],[Base Wage per hour as of December 31st, 2024
 (before applying any grants/enhancements)]:[GOF (SWB) + Hourly Historical Funding (if applicable)]],Table19[[#This Row],[Wage Enhancement (WEG) Eligibility Rate per hour]])</f>
        <v>0</v>
      </c>
      <c r="P454" s="5" t="str" cm="1">
        <f t="array" ref="P454">IFERROR((_xlfn.IFS(C454="NON-RECE",0,C454="Director-Approved",0,F454-O454&lt;=0,0,F454-O454&lt;=0,0,F454-O454&gt;=3,3,F454-O454&lt;3,F454-O454)),"")</f>
        <v/>
      </c>
      <c r="Q454" s="4" cm="1">
        <f t="array" ref="Q454">_xlfn.IFS(O454=0,0,O454&gt;=0,O454+P454)</f>
        <v>0</v>
      </c>
      <c r="R454" s="5" t="str">
        <f t="shared" si="6"/>
        <v/>
      </c>
      <c r="S454" s="4" cm="1">
        <f t="array" ref="S454">_xlfn.IFS(Q454=0,0,Q454&gt;=0,Q454+R454)</f>
        <v>0</v>
      </c>
      <c r="T45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4" s="5">
        <f>MAX(Table19[[#This Row],[Staff Hourly Wage as of December 31st, 2024
 (inclusive of all grants/enhancements, do NOT include top-up)]],Table19[[#This Row],[Base Wage + PE + Historical + GOF + HA + WEG + Wage increase + Wage floor ]])</f>
        <v>0</v>
      </c>
      <c r="V454" s="4">
        <f>Table19[[#This Row],[Final 2025 Hourly Wage
(Higher of column H '[2024 wage'] and column S '[2025 wage'])]]*Table19[[#This Row],[Estimated program hours worked from Jan 1st to Dec 31st 2025]]</f>
        <v>0</v>
      </c>
      <c r="X454" s="35" t="str">
        <f>Table19[[#This Row],[Wage Enhancement (WEG) Eligibility Rate per hour]]</f>
        <v/>
      </c>
      <c r="Y454" s="42">
        <f>Table19[[#This Row],[Hourly Pay Equity (PE) (if applicable)]]+Table19[[#This Row],[GOF (SWB) + Hourly Historical Funding (if applicable)]]</f>
        <v>0</v>
      </c>
      <c r="Z454" s="36">
        <f>IFERROR(Table19[[#This Row],[2025 Wage Increase Rate]]+Table19[[#This Row],[2025 Wage Floor Rate]]+Table19[[#This Row],[Wage Stability]],0)</f>
        <v>0</v>
      </c>
    </row>
    <row r="455" spans="1:26" outlineLevel="1" x14ac:dyDescent="0.55000000000000004">
      <c r="A455" s="11"/>
      <c r="B455" s="12"/>
      <c r="C455" s="12"/>
      <c r="D455" s="11"/>
      <c r="E455" s="32" t="str">
        <f>IF(ISERROR(VLOOKUP(D455,'Data Input (ROP Use Only)'!$D$1:$E$4,2,FALSE)),"",(VLOOKUP(D455,'Data Input (ROP Use Only)'!$D$1:$E$4,2,FALSE)))</f>
        <v/>
      </c>
      <c r="F455" s="32" t="str">
        <f>IF(ISERROR(VLOOKUP(D455,'Data Input (ROP Use Only)'!$D$1:$F$4,3,FALSE)),"",(VLOOKUP(D455,'Data Input (ROP Use Only)'!$D$1:$F$4,3,FALSE)))</f>
        <v/>
      </c>
      <c r="G455" s="9"/>
      <c r="H455" s="9"/>
      <c r="I455" s="10"/>
      <c r="J455" s="10"/>
      <c r="K455" s="10"/>
      <c r="L455" s="13">
        <f>SUM(Table19[[#This Row],[Base Wage per hour as of December 31st, 2024
 (before applying any grants/enhancements)]:[GOF (SWB) + Hourly Historical Funding (if applicable)]])</f>
        <v>0</v>
      </c>
      <c r="M455" s="7" t="str">
        <f>IF(ISERROR(VLOOKUP(D455,'Data Input (ROP Use Only)'!$D$1:$G$4,4,FALSE)),"",(VLOOKUP(D455,'Data Input (ROP Use Only)'!$D$1:$G$4,4,FALSE)))</f>
        <v/>
      </c>
      <c r="N455" s="5" t="str" cm="1">
        <f t="array" ref="N455">IFERROR((_xlfn.IFS(M455-L455&lt;=0,0,M455-L455&lt;=0,0,M455-L455&gt;=2,2,M455-L455&lt;3,M455-L455)),"")</f>
        <v/>
      </c>
      <c r="O455" s="5">
        <f>SUM(Table19[[#This Row],[Base Wage per hour as of December 31st, 2024
 (before applying any grants/enhancements)]:[GOF (SWB) + Hourly Historical Funding (if applicable)]],Table19[[#This Row],[Wage Enhancement (WEG) Eligibility Rate per hour]])</f>
        <v>0</v>
      </c>
      <c r="P455" s="5" t="str" cm="1">
        <f t="array" ref="P455">IFERROR((_xlfn.IFS(C455="NON-RECE",0,C455="Director-Approved",0,F455-O455&lt;=0,0,F455-O455&lt;=0,0,F455-O455&gt;=3,3,F455-O455&lt;3,F455-O455)),"")</f>
        <v/>
      </c>
      <c r="Q455" s="4" cm="1">
        <f t="array" ref="Q455">_xlfn.IFS(O455=0,0,O455&gt;=0,O455+P455)</f>
        <v>0</v>
      </c>
      <c r="R455" s="5" t="str">
        <f t="shared" si="6"/>
        <v/>
      </c>
      <c r="S455" s="4" cm="1">
        <f t="array" ref="S455">_xlfn.IFS(Q455=0,0,Q455&gt;=0,Q455+R455)</f>
        <v>0</v>
      </c>
      <c r="T45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5" s="5">
        <f>MAX(Table19[[#This Row],[Staff Hourly Wage as of December 31st, 2024
 (inclusive of all grants/enhancements, do NOT include top-up)]],Table19[[#This Row],[Base Wage + PE + Historical + GOF + HA + WEG + Wage increase + Wage floor ]])</f>
        <v>0</v>
      </c>
      <c r="V455" s="4">
        <f>Table19[[#This Row],[Final 2025 Hourly Wage
(Higher of column H '[2024 wage'] and column S '[2025 wage'])]]*Table19[[#This Row],[Estimated program hours worked from Jan 1st to Dec 31st 2025]]</f>
        <v>0</v>
      </c>
      <c r="X455" s="35" t="str">
        <f>Table19[[#This Row],[Wage Enhancement (WEG) Eligibility Rate per hour]]</f>
        <v/>
      </c>
      <c r="Y455" s="42">
        <f>Table19[[#This Row],[Hourly Pay Equity (PE) (if applicable)]]+Table19[[#This Row],[GOF (SWB) + Hourly Historical Funding (if applicable)]]</f>
        <v>0</v>
      </c>
      <c r="Z455" s="36">
        <f>IFERROR(Table19[[#This Row],[2025 Wage Increase Rate]]+Table19[[#This Row],[2025 Wage Floor Rate]]+Table19[[#This Row],[Wage Stability]],0)</f>
        <v>0</v>
      </c>
    </row>
    <row r="456" spans="1:26" outlineLevel="1" x14ac:dyDescent="0.55000000000000004">
      <c r="A456" s="11"/>
      <c r="B456" s="12"/>
      <c r="C456" s="12"/>
      <c r="D456" s="11"/>
      <c r="E456" s="32" t="str">
        <f>IF(ISERROR(VLOOKUP(D456,'Data Input (ROP Use Only)'!$D$1:$E$4,2,FALSE)),"",(VLOOKUP(D456,'Data Input (ROP Use Only)'!$D$1:$E$4,2,FALSE)))</f>
        <v/>
      </c>
      <c r="F456" s="32" t="str">
        <f>IF(ISERROR(VLOOKUP(D456,'Data Input (ROP Use Only)'!$D$1:$F$4,3,FALSE)),"",(VLOOKUP(D456,'Data Input (ROP Use Only)'!$D$1:$F$4,3,FALSE)))</f>
        <v/>
      </c>
      <c r="G456" s="9"/>
      <c r="H456" s="9"/>
      <c r="I456" s="10"/>
      <c r="J456" s="10"/>
      <c r="K456" s="10"/>
      <c r="L456" s="13">
        <f>SUM(Table19[[#This Row],[Base Wage per hour as of December 31st, 2024
 (before applying any grants/enhancements)]:[GOF (SWB) + Hourly Historical Funding (if applicable)]])</f>
        <v>0</v>
      </c>
      <c r="M456" s="7" t="str">
        <f>IF(ISERROR(VLOOKUP(D456,'Data Input (ROP Use Only)'!$D$1:$G$4,4,FALSE)),"",(VLOOKUP(D456,'Data Input (ROP Use Only)'!$D$1:$G$4,4,FALSE)))</f>
        <v/>
      </c>
      <c r="N456" s="5" t="str" cm="1">
        <f t="array" ref="N456">IFERROR((_xlfn.IFS(M456-L456&lt;=0,0,M456-L456&lt;=0,0,M456-L456&gt;=2,2,M456-L456&lt;3,M456-L456)),"")</f>
        <v/>
      </c>
      <c r="O456" s="5">
        <f>SUM(Table19[[#This Row],[Base Wage per hour as of December 31st, 2024
 (before applying any grants/enhancements)]:[GOF (SWB) + Hourly Historical Funding (if applicable)]],Table19[[#This Row],[Wage Enhancement (WEG) Eligibility Rate per hour]])</f>
        <v>0</v>
      </c>
      <c r="P456" s="5" t="str" cm="1">
        <f t="array" ref="P456">IFERROR((_xlfn.IFS(C456="NON-RECE",0,C456="Director-Approved",0,F456-O456&lt;=0,0,F456-O456&lt;=0,0,F456-O456&gt;=3,3,F456-O456&lt;3,F456-O456)),"")</f>
        <v/>
      </c>
      <c r="Q456" s="4" cm="1">
        <f t="array" ref="Q456">_xlfn.IFS(O456=0,0,O456&gt;=0,O456+P456)</f>
        <v>0</v>
      </c>
      <c r="R456" s="5" t="str">
        <f t="shared" si="6"/>
        <v/>
      </c>
      <c r="S456" s="4" cm="1">
        <f t="array" ref="S456">_xlfn.IFS(Q456=0,0,Q456&gt;=0,Q456+R456)</f>
        <v>0</v>
      </c>
      <c r="T45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6" s="5">
        <f>MAX(Table19[[#This Row],[Staff Hourly Wage as of December 31st, 2024
 (inclusive of all grants/enhancements, do NOT include top-up)]],Table19[[#This Row],[Base Wage + PE + Historical + GOF + HA + WEG + Wage increase + Wage floor ]])</f>
        <v>0</v>
      </c>
      <c r="V456" s="4">
        <f>Table19[[#This Row],[Final 2025 Hourly Wage
(Higher of column H '[2024 wage'] and column S '[2025 wage'])]]*Table19[[#This Row],[Estimated program hours worked from Jan 1st to Dec 31st 2025]]</f>
        <v>0</v>
      </c>
      <c r="X456" s="35" t="str">
        <f>Table19[[#This Row],[Wage Enhancement (WEG) Eligibility Rate per hour]]</f>
        <v/>
      </c>
      <c r="Y456" s="42">
        <f>Table19[[#This Row],[Hourly Pay Equity (PE) (if applicable)]]+Table19[[#This Row],[GOF (SWB) + Hourly Historical Funding (if applicable)]]</f>
        <v>0</v>
      </c>
      <c r="Z456" s="36">
        <f>IFERROR(Table19[[#This Row],[2025 Wage Increase Rate]]+Table19[[#This Row],[2025 Wage Floor Rate]]+Table19[[#This Row],[Wage Stability]],0)</f>
        <v>0</v>
      </c>
    </row>
    <row r="457" spans="1:26" outlineLevel="1" x14ac:dyDescent="0.55000000000000004">
      <c r="A457" s="11"/>
      <c r="B457" s="12"/>
      <c r="C457" s="12"/>
      <c r="D457" s="11"/>
      <c r="E457" s="32" t="str">
        <f>IF(ISERROR(VLOOKUP(D457,'Data Input (ROP Use Only)'!$D$1:$E$4,2,FALSE)),"",(VLOOKUP(D457,'Data Input (ROP Use Only)'!$D$1:$E$4,2,FALSE)))</f>
        <v/>
      </c>
      <c r="F457" s="32" t="str">
        <f>IF(ISERROR(VLOOKUP(D457,'Data Input (ROP Use Only)'!$D$1:$F$4,3,FALSE)),"",(VLOOKUP(D457,'Data Input (ROP Use Only)'!$D$1:$F$4,3,FALSE)))</f>
        <v/>
      </c>
      <c r="G457" s="9"/>
      <c r="H457" s="9"/>
      <c r="I457" s="10"/>
      <c r="J457" s="10"/>
      <c r="K457" s="10"/>
      <c r="L457" s="13">
        <f>SUM(Table19[[#This Row],[Base Wage per hour as of December 31st, 2024
 (before applying any grants/enhancements)]:[GOF (SWB) + Hourly Historical Funding (if applicable)]])</f>
        <v>0</v>
      </c>
      <c r="M457" s="7" t="str">
        <f>IF(ISERROR(VLOOKUP(D457,'Data Input (ROP Use Only)'!$D$1:$G$4,4,FALSE)),"",(VLOOKUP(D457,'Data Input (ROP Use Only)'!$D$1:$G$4,4,FALSE)))</f>
        <v/>
      </c>
      <c r="N457" s="5" t="str" cm="1">
        <f t="array" ref="N457">IFERROR((_xlfn.IFS(M457-L457&lt;=0,0,M457-L457&lt;=0,0,M457-L457&gt;=2,2,M457-L457&lt;3,M457-L457)),"")</f>
        <v/>
      </c>
      <c r="O457" s="5">
        <f>SUM(Table19[[#This Row],[Base Wage per hour as of December 31st, 2024
 (before applying any grants/enhancements)]:[GOF (SWB) + Hourly Historical Funding (if applicable)]],Table19[[#This Row],[Wage Enhancement (WEG) Eligibility Rate per hour]])</f>
        <v>0</v>
      </c>
      <c r="P457" s="5" t="str" cm="1">
        <f t="array" ref="P457">IFERROR((_xlfn.IFS(C457="NON-RECE",0,C457="Director-Approved",0,F457-O457&lt;=0,0,F457-O457&lt;=0,0,F457-O457&gt;=3,3,F457-O457&lt;3,F457-O457)),"")</f>
        <v/>
      </c>
      <c r="Q457" s="4" cm="1">
        <f t="array" ref="Q457">_xlfn.IFS(O457=0,0,O457&gt;=0,O457+P457)</f>
        <v>0</v>
      </c>
      <c r="R457" s="5" t="str">
        <f t="shared" si="6"/>
        <v/>
      </c>
      <c r="S457" s="4" cm="1">
        <f t="array" ref="S457">_xlfn.IFS(Q457=0,0,Q457&gt;=0,Q457+R457)</f>
        <v>0</v>
      </c>
      <c r="T45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7" s="5">
        <f>MAX(Table19[[#This Row],[Staff Hourly Wage as of December 31st, 2024
 (inclusive of all grants/enhancements, do NOT include top-up)]],Table19[[#This Row],[Base Wage + PE + Historical + GOF + HA + WEG + Wage increase + Wage floor ]])</f>
        <v>0</v>
      </c>
      <c r="V457" s="4">
        <f>Table19[[#This Row],[Final 2025 Hourly Wage
(Higher of column H '[2024 wage'] and column S '[2025 wage'])]]*Table19[[#This Row],[Estimated program hours worked from Jan 1st to Dec 31st 2025]]</f>
        <v>0</v>
      </c>
      <c r="X457" s="35" t="str">
        <f>Table19[[#This Row],[Wage Enhancement (WEG) Eligibility Rate per hour]]</f>
        <v/>
      </c>
      <c r="Y457" s="42">
        <f>Table19[[#This Row],[Hourly Pay Equity (PE) (if applicable)]]+Table19[[#This Row],[GOF (SWB) + Hourly Historical Funding (if applicable)]]</f>
        <v>0</v>
      </c>
      <c r="Z457" s="36">
        <f>IFERROR(Table19[[#This Row],[2025 Wage Increase Rate]]+Table19[[#This Row],[2025 Wage Floor Rate]]+Table19[[#This Row],[Wage Stability]],0)</f>
        <v>0</v>
      </c>
    </row>
    <row r="458" spans="1:26" outlineLevel="1" x14ac:dyDescent="0.55000000000000004">
      <c r="A458" s="11"/>
      <c r="B458" s="12"/>
      <c r="C458" s="12"/>
      <c r="D458" s="11"/>
      <c r="E458" s="32" t="str">
        <f>IF(ISERROR(VLOOKUP(D458,'Data Input (ROP Use Only)'!$D$1:$E$4,2,FALSE)),"",(VLOOKUP(D458,'Data Input (ROP Use Only)'!$D$1:$E$4,2,FALSE)))</f>
        <v/>
      </c>
      <c r="F458" s="32" t="str">
        <f>IF(ISERROR(VLOOKUP(D458,'Data Input (ROP Use Only)'!$D$1:$F$4,3,FALSE)),"",(VLOOKUP(D458,'Data Input (ROP Use Only)'!$D$1:$F$4,3,FALSE)))</f>
        <v/>
      </c>
      <c r="G458" s="9"/>
      <c r="H458" s="9"/>
      <c r="I458" s="10"/>
      <c r="J458" s="10"/>
      <c r="K458" s="10"/>
      <c r="L458" s="13">
        <f>SUM(Table19[[#This Row],[Base Wage per hour as of December 31st, 2024
 (before applying any grants/enhancements)]:[GOF (SWB) + Hourly Historical Funding (if applicable)]])</f>
        <v>0</v>
      </c>
      <c r="M458" s="7" t="str">
        <f>IF(ISERROR(VLOOKUP(D458,'Data Input (ROP Use Only)'!$D$1:$G$4,4,FALSE)),"",(VLOOKUP(D458,'Data Input (ROP Use Only)'!$D$1:$G$4,4,FALSE)))</f>
        <v/>
      </c>
      <c r="N458" s="5" t="str" cm="1">
        <f t="array" ref="N458">IFERROR((_xlfn.IFS(M458-L458&lt;=0,0,M458-L458&lt;=0,0,M458-L458&gt;=2,2,M458-L458&lt;3,M458-L458)),"")</f>
        <v/>
      </c>
      <c r="O458" s="5">
        <f>SUM(Table19[[#This Row],[Base Wage per hour as of December 31st, 2024
 (before applying any grants/enhancements)]:[GOF (SWB) + Hourly Historical Funding (if applicable)]],Table19[[#This Row],[Wage Enhancement (WEG) Eligibility Rate per hour]])</f>
        <v>0</v>
      </c>
      <c r="P458" s="5" t="str" cm="1">
        <f t="array" ref="P458">IFERROR((_xlfn.IFS(C458="NON-RECE",0,C458="Director-Approved",0,F458-O458&lt;=0,0,F458-O458&lt;=0,0,F458-O458&gt;=3,3,F458-O458&lt;3,F458-O458)),"")</f>
        <v/>
      </c>
      <c r="Q458" s="4" cm="1">
        <f t="array" ref="Q458">_xlfn.IFS(O458=0,0,O458&gt;=0,O458+P458)</f>
        <v>0</v>
      </c>
      <c r="R458" s="5" t="str">
        <f t="shared" si="6"/>
        <v/>
      </c>
      <c r="S458" s="4" cm="1">
        <f t="array" ref="S458">_xlfn.IFS(Q458=0,0,Q458&gt;=0,Q458+R458)</f>
        <v>0</v>
      </c>
      <c r="T45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8" s="5">
        <f>MAX(Table19[[#This Row],[Staff Hourly Wage as of December 31st, 2024
 (inclusive of all grants/enhancements, do NOT include top-up)]],Table19[[#This Row],[Base Wage + PE + Historical + GOF + HA + WEG + Wage increase + Wage floor ]])</f>
        <v>0</v>
      </c>
      <c r="V458" s="4">
        <f>Table19[[#This Row],[Final 2025 Hourly Wage
(Higher of column H '[2024 wage'] and column S '[2025 wage'])]]*Table19[[#This Row],[Estimated program hours worked from Jan 1st to Dec 31st 2025]]</f>
        <v>0</v>
      </c>
      <c r="X458" s="35" t="str">
        <f>Table19[[#This Row],[Wage Enhancement (WEG) Eligibility Rate per hour]]</f>
        <v/>
      </c>
      <c r="Y458" s="42">
        <f>Table19[[#This Row],[Hourly Pay Equity (PE) (if applicable)]]+Table19[[#This Row],[GOF (SWB) + Hourly Historical Funding (if applicable)]]</f>
        <v>0</v>
      </c>
      <c r="Z458" s="36">
        <f>IFERROR(Table19[[#This Row],[2025 Wage Increase Rate]]+Table19[[#This Row],[2025 Wage Floor Rate]]+Table19[[#This Row],[Wage Stability]],0)</f>
        <v>0</v>
      </c>
    </row>
    <row r="459" spans="1:26" outlineLevel="1" x14ac:dyDescent="0.55000000000000004">
      <c r="A459" s="11"/>
      <c r="B459" s="12"/>
      <c r="C459" s="12"/>
      <c r="D459" s="11"/>
      <c r="E459" s="32" t="str">
        <f>IF(ISERROR(VLOOKUP(D459,'Data Input (ROP Use Only)'!$D$1:$E$4,2,FALSE)),"",(VLOOKUP(D459,'Data Input (ROP Use Only)'!$D$1:$E$4,2,FALSE)))</f>
        <v/>
      </c>
      <c r="F459" s="32" t="str">
        <f>IF(ISERROR(VLOOKUP(D459,'Data Input (ROP Use Only)'!$D$1:$F$4,3,FALSE)),"",(VLOOKUP(D459,'Data Input (ROP Use Only)'!$D$1:$F$4,3,FALSE)))</f>
        <v/>
      </c>
      <c r="G459" s="9"/>
      <c r="H459" s="9"/>
      <c r="I459" s="10"/>
      <c r="J459" s="10"/>
      <c r="K459" s="10"/>
      <c r="L459" s="13">
        <f>SUM(Table19[[#This Row],[Base Wage per hour as of December 31st, 2024
 (before applying any grants/enhancements)]:[GOF (SWB) + Hourly Historical Funding (if applicable)]])</f>
        <v>0</v>
      </c>
      <c r="M459" s="7" t="str">
        <f>IF(ISERROR(VLOOKUP(D459,'Data Input (ROP Use Only)'!$D$1:$G$4,4,FALSE)),"",(VLOOKUP(D459,'Data Input (ROP Use Only)'!$D$1:$G$4,4,FALSE)))</f>
        <v/>
      </c>
      <c r="N459" s="5" t="str" cm="1">
        <f t="array" ref="N459">IFERROR((_xlfn.IFS(M459-L459&lt;=0,0,M459-L459&lt;=0,0,M459-L459&gt;=2,2,M459-L459&lt;3,M459-L459)),"")</f>
        <v/>
      </c>
      <c r="O459" s="5">
        <f>SUM(Table19[[#This Row],[Base Wage per hour as of December 31st, 2024
 (before applying any grants/enhancements)]:[GOF (SWB) + Hourly Historical Funding (if applicable)]],Table19[[#This Row],[Wage Enhancement (WEG) Eligibility Rate per hour]])</f>
        <v>0</v>
      </c>
      <c r="P459" s="5" t="str" cm="1">
        <f t="array" ref="P459">IFERROR((_xlfn.IFS(C459="NON-RECE",0,C459="Director-Approved",0,F459-O459&lt;=0,0,F459-O459&lt;=0,0,F459-O459&gt;=3,3,F459-O459&lt;3,F459-O459)),"")</f>
        <v/>
      </c>
      <c r="Q459" s="4" cm="1">
        <f t="array" ref="Q459">_xlfn.IFS(O459=0,0,O459&gt;=0,O459+P459)</f>
        <v>0</v>
      </c>
      <c r="R459" s="5" t="str">
        <f t="shared" si="6"/>
        <v/>
      </c>
      <c r="S459" s="4" cm="1">
        <f t="array" ref="S459">_xlfn.IFS(Q459=0,0,Q459&gt;=0,Q459+R459)</f>
        <v>0</v>
      </c>
      <c r="T45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59" s="5">
        <f>MAX(Table19[[#This Row],[Staff Hourly Wage as of December 31st, 2024
 (inclusive of all grants/enhancements, do NOT include top-up)]],Table19[[#This Row],[Base Wage + PE + Historical + GOF + HA + WEG + Wage increase + Wage floor ]])</f>
        <v>0</v>
      </c>
      <c r="V459" s="4">
        <f>Table19[[#This Row],[Final 2025 Hourly Wage
(Higher of column H '[2024 wage'] and column S '[2025 wage'])]]*Table19[[#This Row],[Estimated program hours worked from Jan 1st to Dec 31st 2025]]</f>
        <v>0</v>
      </c>
      <c r="X459" s="35" t="str">
        <f>Table19[[#This Row],[Wage Enhancement (WEG) Eligibility Rate per hour]]</f>
        <v/>
      </c>
      <c r="Y459" s="42">
        <f>Table19[[#This Row],[Hourly Pay Equity (PE) (if applicable)]]+Table19[[#This Row],[GOF (SWB) + Hourly Historical Funding (if applicable)]]</f>
        <v>0</v>
      </c>
      <c r="Z459" s="36">
        <f>IFERROR(Table19[[#This Row],[2025 Wage Increase Rate]]+Table19[[#This Row],[2025 Wage Floor Rate]]+Table19[[#This Row],[Wage Stability]],0)</f>
        <v>0</v>
      </c>
    </row>
    <row r="460" spans="1:26" outlineLevel="1" x14ac:dyDescent="0.55000000000000004">
      <c r="A460" s="11"/>
      <c r="B460" s="12"/>
      <c r="C460" s="12"/>
      <c r="D460" s="11"/>
      <c r="E460" s="32" t="str">
        <f>IF(ISERROR(VLOOKUP(D460,'Data Input (ROP Use Only)'!$D$1:$E$4,2,FALSE)),"",(VLOOKUP(D460,'Data Input (ROP Use Only)'!$D$1:$E$4,2,FALSE)))</f>
        <v/>
      </c>
      <c r="F460" s="32" t="str">
        <f>IF(ISERROR(VLOOKUP(D460,'Data Input (ROP Use Only)'!$D$1:$F$4,3,FALSE)),"",(VLOOKUP(D460,'Data Input (ROP Use Only)'!$D$1:$F$4,3,FALSE)))</f>
        <v/>
      </c>
      <c r="G460" s="9"/>
      <c r="H460" s="9"/>
      <c r="I460" s="10"/>
      <c r="J460" s="10"/>
      <c r="K460" s="10"/>
      <c r="L460" s="13">
        <f>SUM(Table19[[#This Row],[Base Wage per hour as of December 31st, 2024
 (before applying any grants/enhancements)]:[GOF (SWB) + Hourly Historical Funding (if applicable)]])</f>
        <v>0</v>
      </c>
      <c r="M460" s="7" t="str">
        <f>IF(ISERROR(VLOOKUP(D460,'Data Input (ROP Use Only)'!$D$1:$G$4,4,FALSE)),"",(VLOOKUP(D460,'Data Input (ROP Use Only)'!$D$1:$G$4,4,FALSE)))</f>
        <v/>
      </c>
      <c r="N460" s="5" t="str" cm="1">
        <f t="array" ref="N460">IFERROR((_xlfn.IFS(M460-L460&lt;=0,0,M460-L460&lt;=0,0,M460-L460&gt;=2,2,M460-L460&lt;3,M460-L460)),"")</f>
        <v/>
      </c>
      <c r="O460" s="5">
        <f>SUM(Table19[[#This Row],[Base Wage per hour as of December 31st, 2024
 (before applying any grants/enhancements)]:[GOF (SWB) + Hourly Historical Funding (if applicable)]],Table19[[#This Row],[Wage Enhancement (WEG) Eligibility Rate per hour]])</f>
        <v>0</v>
      </c>
      <c r="P460" s="5" t="str" cm="1">
        <f t="array" ref="P460">IFERROR((_xlfn.IFS(C460="NON-RECE",0,C460="Director-Approved",0,F460-O460&lt;=0,0,F460-O460&lt;=0,0,F460-O460&gt;=3,3,F460-O460&lt;3,F460-O460)),"")</f>
        <v/>
      </c>
      <c r="Q460" s="4" cm="1">
        <f t="array" ref="Q460">_xlfn.IFS(O460=0,0,O460&gt;=0,O460+P460)</f>
        <v>0</v>
      </c>
      <c r="R460" s="5" t="str">
        <f t="shared" ref="R460:R501" si="7">IF(C460="Director-Approved",0,(IF(C460="NON-RECE",0,(IF(ISERROR(IF(Q460&lt;E460,E460-Q460,0)),"",IF(Q460&lt;E460,E460-Q460,0))))))</f>
        <v/>
      </c>
      <c r="S460" s="4" cm="1">
        <f t="array" ref="S460">_xlfn.IFS(Q460=0,0,Q460&gt;=0,Q460+R460)</f>
        <v>0</v>
      </c>
      <c r="T46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0" s="5">
        <f>MAX(Table19[[#This Row],[Staff Hourly Wage as of December 31st, 2024
 (inclusive of all grants/enhancements, do NOT include top-up)]],Table19[[#This Row],[Base Wage + PE + Historical + GOF + HA + WEG + Wage increase + Wage floor ]])</f>
        <v>0</v>
      </c>
      <c r="V460" s="4">
        <f>Table19[[#This Row],[Final 2025 Hourly Wage
(Higher of column H '[2024 wage'] and column S '[2025 wage'])]]*Table19[[#This Row],[Estimated program hours worked from Jan 1st to Dec 31st 2025]]</f>
        <v>0</v>
      </c>
      <c r="X460" s="35" t="str">
        <f>Table19[[#This Row],[Wage Enhancement (WEG) Eligibility Rate per hour]]</f>
        <v/>
      </c>
      <c r="Y460" s="42">
        <f>Table19[[#This Row],[Hourly Pay Equity (PE) (if applicable)]]+Table19[[#This Row],[GOF (SWB) + Hourly Historical Funding (if applicable)]]</f>
        <v>0</v>
      </c>
      <c r="Z460" s="36">
        <f>IFERROR(Table19[[#This Row],[2025 Wage Increase Rate]]+Table19[[#This Row],[2025 Wage Floor Rate]]+Table19[[#This Row],[Wage Stability]],0)</f>
        <v>0</v>
      </c>
    </row>
    <row r="461" spans="1:26" outlineLevel="1" x14ac:dyDescent="0.55000000000000004">
      <c r="A461" s="11"/>
      <c r="B461" s="12"/>
      <c r="C461" s="12"/>
      <c r="D461" s="11"/>
      <c r="E461" s="32" t="str">
        <f>IF(ISERROR(VLOOKUP(D461,'Data Input (ROP Use Only)'!$D$1:$E$4,2,FALSE)),"",(VLOOKUP(D461,'Data Input (ROP Use Only)'!$D$1:$E$4,2,FALSE)))</f>
        <v/>
      </c>
      <c r="F461" s="32" t="str">
        <f>IF(ISERROR(VLOOKUP(D461,'Data Input (ROP Use Only)'!$D$1:$F$4,3,FALSE)),"",(VLOOKUP(D461,'Data Input (ROP Use Only)'!$D$1:$F$4,3,FALSE)))</f>
        <v/>
      </c>
      <c r="G461" s="9"/>
      <c r="H461" s="9"/>
      <c r="I461" s="10"/>
      <c r="J461" s="10"/>
      <c r="K461" s="10"/>
      <c r="L461" s="13">
        <f>SUM(Table19[[#This Row],[Base Wage per hour as of December 31st, 2024
 (before applying any grants/enhancements)]:[GOF (SWB) + Hourly Historical Funding (if applicable)]])</f>
        <v>0</v>
      </c>
      <c r="M461" s="7" t="str">
        <f>IF(ISERROR(VLOOKUP(D461,'Data Input (ROP Use Only)'!$D$1:$G$4,4,FALSE)),"",(VLOOKUP(D461,'Data Input (ROP Use Only)'!$D$1:$G$4,4,FALSE)))</f>
        <v/>
      </c>
      <c r="N461" s="5" t="str" cm="1">
        <f t="array" ref="N461">IFERROR((_xlfn.IFS(M461-L461&lt;=0,0,M461-L461&lt;=0,0,M461-L461&gt;=2,2,M461-L461&lt;3,M461-L461)),"")</f>
        <v/>
      </c>
      <c r="O461" s="5">
        <f>SUM(Table19[[#This Row],[Base Wage per hour as of December 31st, 2024
 (before applying any grants/enhancements)]:[GOF (SWB) + Hourly Historical Funding (if applicable)]],Table19[[#This Row],[Wage Enhancement (WEG) Eligibility Rate per hour]])</f>
        <v>0</v>
      </c>
      <c r="P461" s="5" t="str" cm="1">
        <f t="array" ref="P461">IFERROR((_xlfn.IFS(C461="NON-RECE",0,C461="Director-Approved",0,F461-O461&lt;=0,0,F461-O461&lt;=0,0,F461-O461&gt;=3,3,F461-O461&lt;3,F461-O461)),"")</f>
        <v/>
      </c>
      <c r="Q461" s="4" cm="1">
        <f t="array" ref="Q461">_xlfn.IFS(O461=0,0,O461&gt;=0,O461+P461)</f>
        <v>0</v>
      </c>
      <c r="R461" s="5" t="str">
        <f t="shared" si="7"/>
        <v/>
      </c>
      <c r="S461" s="4" cm="1">
        <f t="array" ref="S461">_xlfn.IFS(Q461=0,0,Q461&gt;=0,Q461+R461)</f>
        <v>0</v>
      </c>
      <c r="T46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1" s="5">
        <f>MAX(Table19[[#This Row],[Staff Hourly Wage as of December 31st, 2024
 (inclusive of all grants/enhancements, do NOT include top-up)]],Table19[[#This Row],[Base Wage + PE + Historical + GOF + HA + WEG + Wage increase + Wage floor ]])</f>
        <v>0</v>
      </c>
      <c r="V461" s="4">
        <f>Table19[[#This Row],[Final 2025 Hourly Wage
(Higher of column H '[2024 wage'] and column S '[2025 wage'])]]*Table19[[#This Row],[Estimated program hours worked from Jan 1st to Dec 31st 2025]]</f>
        <v>0</v>
      </c>
      <c r="X461" s="35" t="str">
        <f>Table19[[#This Row],[Wage Enhancement (WEG) Eligibility Rate per hour]]</f>
        <v/>
      </c>
      <c r="Y461" s="42">
        <f>Table19[[#This Row],[Hourly Pay Equity (PE) (if applicable)]]+Table19[[#This Row],[GOF (SWB) + Hourly Historical Funding (if applicable)]]</f>
        <v>0</v>
      </c>
      <c r="Z461" s="36">
        <f>IFERROR(Table19[[#This Row],[2025 Wage Increase Rate]]+Table19[[#This Row],[2025 Wage Floor Rate]]+Table19[[#This Row],[Wage Stability]],0)</f>
        <v>0</v>
      </c>
    </row>
    <row r="462" spans="1:26" outlineLevel="1" x14ac:dyDescent="0.55000000000000004">
      <c r="A462" s="11"/>
      <c r="B462" s="12"/>
      <c r="C462" s="12"/>
      <c r="D462" s="11"/>
      <c r="E462" s="32" t="str">
        <f>IF(ISERROR(VLOOKUP(D462,'Data Input (ROP Use Only)'!$D$1:$E$4,2,FALSE)),"",(VLOOKUP(D462,'Data Input (ROP Use Only)'!$D$1:$E$4,2,FALSE)))</f>
        <v/>
      </c>
      <c r="F462" s="32" t="str">
        <f>IF(ISERROR(VLOOKUP(D462,'Data Input (ROP Use Only)'!$D$1:$F$4,3,FALSE)),"",(VLOOKUP(D462,'Data Input (ROP Use Only)'!$D$1:$F$4,3,FALSE)))</f>
        <v/>
      </c>
      <c r="G462" s="9"/>
      <c r="H462" s="9"/>
      <c r="I462" s="10"/>
      <c r="J462" s="10"/>
      <c r="K462" s="10"/>
      <c r="L462" s="13">
        <f>SUM(Table19[[#This Row],[Base Wage per hour as of December 31st, 2024
 (before applying any grants/enhancements)]:[GOF (SWB) + Hourly Historical Funding (if applicable)]])</f>
        <v>0</v>
      </c>
      <c r="M462" s="7" t="str">
        <f>IF(ISERROR(VLOOKUP(D462,'Data Input (ROP Use Only)'!$D$1:$G$4,4,FALSE)),"",(VLOOKUP(D462,'Data Input (ROP Use Only)'!$D$1:$G$4,4,FALSE)))</f>
        <v/>
      </c>
      <c r="N462" s="5" t="str" cm="1">
        <f t="array" ref="N462">IFERROR((_xlfn.IFS(M462-L462&lt;=0,0,M462-L462&lt;=0,0,M462-L462&gt;=2,2,M462-L462&lt;3,M462-L462)),"")</f>
        <v/>
      </c>
      <c r="O462" s="5">
        <f>SUM(Table19[[#This Row],[Base Wage per hour as of December 31st, 2024
 (before applying any grants/enhancements)]:[GOF (SWB) + Hourly Historical Funding (if applicable)]],Table19[[#This Row],[Wage Enhancement (WEG) Eligibility Rate per hour]])</f>
        <v>0</v>
      </c>
      <c r="P462" s="5" t="str" cm="1">
        <f t="array" ref="P462">IFERROR((_xlfn.IFS(C462="NON-RECE",0,C462="Director-Approved",0,F462-O462&lt;=0,0,F462-O462&lt;=0,0,F462-O462&gt;=3,3,F462-O462&lt;3,F462-O462)),"")</f>
        <v/>
      </c>
      <c r="Q462" s="4" cm="1">
        <f t="array" ref="Q462">_xlfn.IFS(O462=0,0,O462&gt;=0,O462+P462)</f>
        <v>0</v>
      </c>
      <c r="R462" s="5" t="str">
        <f t="shared" si="7"/>
        <v/>
      </c>
      <c r="S462" s="4" cm="1">
        <f t="array" ref="S462">_xlfn.IFS(Q462=0,0,Q462&gt;=0,Q462+R462)</f>
        <v>0</v>
      </c>
      <c r="T46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2" s="5">
        <f>MAX(Table19[[#This Row],[Staff Hourly Wage as of December 31st, 2024
 (inclusive of all grants/enhancements, do NOT include top-up)]],Table19[[#This Row],[Base Wage + PE + Historical + GOF + HA + WEG + Wage increase + Wage floor ]])</f>
        <v>0</v>
      </c>
      <c r="V462" s="4">
        <f>Table19[[#This Row],[Final 2025 Hourly Wage
(Higher of column H '[2024 wage'] and column S '[2025 wage'])]]*Table19[[#This Row],[Estimated program hours worked from Jan 1st to Dec 31st 2025]]</f>
        <v>0</v>
      </c>
      <c r="X462" s="35" t="str">
        <f>Table19[[#This Row],[Wage Enhancement (WEG) Eligibility Rate per hour]]</f>
        <v/>
      </c>
      <c r="Y462" s="42">
        <f>Table19[[#This Row],[Hourly Pay Equity (PE) (if applicable)]]+Table19[[#This Row],[GOF (SWB) + Hourly Historical Funding (if applicable)]]</f>
        <v>0</v>
      </c>
      <c r="Z462" s="36">
        <f>IFERROR(Table19[[#This Row],[2025 Wage Increase Rate]]+Table19[[#This Row],[2025 Wage Floor Rate]]+Table19[[#This Row],[Wage Stability]],0)</f>
        <v>0</v>
      </c>
    </row>
    <row r="463" spans="1:26" outlineLevel="1" x14ac:dyDescent="0.55000000000000004">
      <c r="A463" s="11"/>
      <c r="B463" s="12"/>
      <c r="C463" s="12"/>
      <c r="D463" s="11"/>
      <c r="E463" s="32" t="str">
        <f>IF(ISERROR(VLOOKUP(D463,'Data Input (ROP Use Only)'!$D$1:$E$4,2,FALSE)),"",(VLOOKUP(D463,'Data Input (ROP Use Only)'!$D$1:$E$4,2,FALSE)))</f>
        <v/>
      </c>
      <c r="F463" s="32" t="str">
        <f>IF(ISERROR(VLOOKUP(D463,'Data Input (ROP Use Only)'!$D$1:$F$4,3,FALSE)),"",(VLOOKUP(D463,'Data Input (ROP Use Only)'!$D$1:$F$4,3,FALSE)))</f>
        <v/>
      </c>
      <c r="G463" s="9"/>
      <c r="H463" s="9"/>
      <c r="I463" s="10"/>
      <c r="J463" s="10"/>
      <c r="K463" s="10"/>
      <c r="L463" s="13">
        <f>SUM(Table19[[#This Row],[Base Wage per hour as of December 31st, 2024
 (before applying any grants/enhancements)]:[GOF (SWB) + Hourly Historical Funding (if applicable)]])</f>
        <v>0</v>
      </c>
      <c r="M463" s="7" t="str">
        <f>IF(ISERROR(VLOOKUP(D463,'Data Input (ROP Use Only)'!$D$1:$G$4,4,FALSE)),"",(VLOOKUP(D463,'Data Input (ROP Use Only)'!$D$1:$G$4,4,FALSE)))</f>
        <v/>
      </c>
      <c r="N463" s="5" t="str" cm="1">
        <f t="array" ref="N463">IFERROR((_xlfn.IFS(M463-L463&lt;=0,0,M463-L463&lt;=0,0,M463-L463&gt;=2,2,M463-L463&lt;3,M463-L463)),"")</f>
        <v/>
      </c>
      <c r="O463" s="5">
        <f>SUM(Table19[[#This Row],[Base Wage per hour as of December 31st, 2024
 (before applying any grants/enhancements)]:[GOF (SWB) + Hourly Historical Funding (if applicable)]],Table19[[#This Row],[Wage Enhancement (WEG) Eligibility Rate per hour]])</f>
        <v>0</v>
      </c>
      <c r="P463" s="5" t="str" cm="1">
        <f t="array" ref="P463">IFERROR((_xlfn.IFS(C463="NON-RECE",0,C463="Director-Approved",0,F463-O463&lt;=0,0,F463-O463&lt;=0,0,F463-O463&gt;=3,3,F463-O463&lt;3,F463-O463)),"")</f>
        <v/>
      </c>
      <c r="Q463" s="4" cm="1">
        <f t="array" ref="Q463">_xlfn.IFS(O463=0,0,O463&gt;=0,O463+P463)</f>
        <v>0</v>
      </c>
      <c r="R463" s="5" t="str">
        <f t="shared" si="7"/>
        <v/>
      </c>
      <c r="S463" s="4" cm="1">
        <f t="array" ref="S463">_xlfn.IFS(Q463=0,0,Q463&gt;=0,Q463+R463)</f>
        <v>0</v>
      </c>
      <c r="T46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3" s="5">
        <f>MAX(Table19[[#This Row],[Staff Hourly Wage as of December 31st, 2024
 (inclusive of all grants/enhancements, do NOT include top-up)]],Table19[[#This Row],[Base Wage + PE + Historical + GOF + HA + WEG + Wage increase + Wage floor ]])</f>
        <v>0</v>
      </c>
      <c r="V463" s="4">
        <f>Table19[[#This Row],[Final 2025 Hourly Wage
(Higher of column H '[2024 wage'] and column S '[2025 wage'])]]*Table19[[#This Row],[Estimated program hours worked from Jan 1st to Dec 31st 2025]]</f>
        <v>0</v>
      </c>
      <c r="X463" s="35" t="str">
        <f>Table19[[#This Row],[Wage Enhancement (WEG) Eligibility Rate per hour]]</f>
        <v/>
      </c>
      <c r="Y463" s="42">
        <f>Table19[[#This Row],[Hourly Pay Equity (PE) (if applicable)]]+Table19[[#This Row],[GOF (SWB) + Hourly Historical Funding (if applicable)]]</f>
        <v>0</v>
      </c>
      <c r="Z463" s="36">
        <f>IFERROR(Table19[[#This Row],[2025 Wage Increase Rate]]+Table19[[#This Row],[2025 Wage Floor Rate]]+Table19[[#This Row],[Wage Stability]],0)</f>
        <v>0</v>
      </c>
    </row>
    <row r="464" spans="1:26" outlineLevel="1" x14ac:dyDescent="0.55000000000000004">
      <c r="A464" s="11"/>
      <c r="B464" s="12"/>
      <c r="C464" s="12"/>
      <c r="D464" s="11"/>
      <c r="E464" s="32" t="str">
        <f>IF(ISERROR(VLOOKUP(D464,'Data Input (ROP Use Only)'!$D$1:$E$4,2,FALSE)),"",(VLOOKUP(D464,'Data Input (ROP Use Only)'!$D$1:$E$4,2,FALSE)))</f>
        <v/>
      </c>
      <c r="F464" s="32" t="str">
        <f>IF(ISERROR(VLOOKUP(D464,'Data Input (ROP Use Only)'!$D$1:$F$4,3,FALSE)),"",(VLOOKUP(D464,'Data Input (ROP Use Only)'!$D$1:$F$4,3,FALSE)))</f>
        <v/>
      </c>
      <c r="G464" s="9"/>
      <c r="H464" s="9"/>
      <c r="I464" s="10"/>
      <c r="J464" s="10"/>
      <c r="K464" s="10"/>
      <c r="L464" s="13">
        <f>SUM(Table19[[#This Row],[Base Wage per hour as of December 31st, 2024
 (before applying any grants/enhancements)]:[GOF (SWB) + Hourly Historical Funding (if applicable)]])</f>
        <v>0</v>
      </c>
      <c r="M464" s="7" t="str">
        <f>IF(ISERROR(VLOOKUP(D464,'Data Input (ROP Use Only)'!$D$1:$G$4,4,FALSE)),"",(VLOOKUP(D464,'Data Input (ROP Use Only)'!$D$1:$G$4,4,FALSE)))</f>
        <v/>
      </c>
      <c r="N464" s="5" t="str" cm="1">
        <f t="array" ref="N464">IFERROR((_xlfn.IFS(M464-L464&lt;=0,0,M464-L464&lt;=0,0,M464-L464&gt;=2,2,M464-L464&lt;3,M464-L464)),"")</f>
        <v/>
      </c>
      <c r="O464" s="5">
        <f>SUM(Table19[[#This Row],[Base Wage per hour as of December 31st, 2024
 (before applying any grants/enhancements)]:[GOF (SWB) + Hourly Historical Funding (if applicable)]],Table19[[#This Row],[Wage Enhancement (WEG) Eligibility Rate per hour]])</f>
        <v>0</v>
      </c>
      <c r="P464" s="5" t="str" cm="1">
        <f t="array" ref="P464">IFERROR((_xlfn.IFS(C464="NON-RECE",0,C464="Director-Approved",0,F464-O464&lt;=0,0,F464-O464&lt;=0,0,F464-O464&gt;=3,3,F464-O464&lt;3,F464-O464)),"")</f>
        <v/>
      </c>
      <c r="Q464" s="4" cm="1">
        <f t="array" ref="Q464">_xlfn.IFS(O464=0,0,O464&gt;=0,O464+P464)</f>
        <v>0</v>
      </c>
      <c r="R464" s="5" t="str">
        <f t="shared" si="7"/>
        <v/>
      </c>
      <c r="S464" s="4" cm="1">
        <f t="array" ref="S464">_xlfn.IFS(Q464=0,0,Q464&gt;=0,Q464+R464)</f>
        <v>0</v>
      </c>
      <c r="T46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4" s="5">
        <f>MAX(Table19[[#This Row],[Staff Hourly Wage as of December 31st, 2024
 (inclusive of all grants/enhancements, do NOT include top-up)]],Table19[[#This Row],[Base Wage + PE + Historical + GOF + HA + WEG + Wage increase + Wage floor ]])</f>
        <v>0</v>
      </c>
      <c r="V464" s="4">
        <f>Table19[[#This Row],[Final 2025 Hourly Wage
(Higher of column H '[2024 wage'] and column S '[2025 wage'])]]*Table19[[#This Row],[Estimated program hours worked from Jan 1st to Dec 31st 2025]]</f>
        <v>0</v>
      </c>
      <c r="X464" s="35" t="str">
        <f>Table19[[#This Row],[Wage Enhancement (WEG) Eligibility Rate per hour]]</f>
        <v/>
      </c>
      <c r="Y464" s="42">
        <f>Table19[[#This Row],[Hourly Pay Equity (PE) (if applicable)]]+Table19[[#This Row],[GOF (SWB) + Hourly Historical Funding (if applicable)]]</f>
        <v>0</v>
      </c>
      <c r="Z464" s="36">
        <f>IFERROR(Table19[[#This Row],[2025 Wage Increase Rate]]+Table19[[#This Row],[2025 Wage Floor Rate]]+Table19[[#This Row],[Wage Stability]],0)</f>
        <v>0</v>
      </c>
    </row>
    <row r="465" spans="1:26" outlineLevel="1" x14ac:dyDescent="0.55000000000000004">
      <c r="A465" s="11"/>
      <c r="B465" s="12"/>
      <c r="C465" s="12"/>
      <c r="D465" s="11"/>
      <c r="E465" s="32" t="str">
        <f>IF(ISERROR(VLOOKUP(D465,'Data Input (ROP Use Only)'!$D$1:$E$4,2,FALSE)),"",(VLOOKUP(D465,'Data Input (ROP Use Only)'!$D$1:$E$4,2,FALSE)))</f>
        <v/>
      </c>
      <c r="F465" s="32" t="str">
        <f>IF(ISERROR(VLOOKUP(D465,'Data Input (ROP Use Only)'!$D$1:$F$4,3,FALSE)),"",(VLOOKUP(D465,'Data Input (ROP Use Only)'!$D$1:$F$4,3,FALSE)))</f>
        <v/>
      </c>
      <c r="G465" s="9"/>
      <c r="H465" s="9"/>
      <c r="I465" s="10"/>
      <c r="J465" s="10"/>
      <c r="K465" s="10"/>
      <c r="L465" s="13">
        <f>SUM(Table19[[#This Row],[Base Wage per hour as of December 31st, 2024
 (before applying any grants/enhancements)]:[GOF (SWB) + Hourly Historical Funding (if applicable)]])</f>
        <v>0</v>
      </c>
      <c r="M465" s="7" t="str">
        <f>IF(ISERROR(VLOOKUP(D465,'Data Input (ROP Use Only)'!$D$1:$G$4,4,FALSE)),"",(VLOOKUP(D465,'Data Input (ROP Use Only)'!$D$1:$G$4,4,FALSE)))</f>
        <v/>
      </c>
      <c r="N465" s="5" t="str" cm="1">
        <f t="array" ref="N465">IFERROR((_xlfn.IFS(M465-L465&lt;=0,0,M465-L465&lt;=0,0,M465-L465&gt;=2,2,M465-L465&lt;3,M465-L465)),"")</f>
        <v/>
      </c>
      <c r="O465" s="5">
        <f>SUM(Table19[[#This Row],[Base Wage per hour as of December 31st, 2024
 (before applying any grants/enhancements)]:[GOF (SWB) + Hourly Historical Funding (if applicable)]],Table19[[#This Row],[Wage Enhancement (WEG) Eligibility Rate per hour]])</f>
        <v>0</v>
      </c>
      <c r="P465" s="5" t="str" cm="1">
        <f t="array" ref="P465">IFERROR((_xlfn.IFS(C465="NON-RECE",0,C465="Director-Approved",0,F465-O465&lt;=0,0,F465-O465&lt;=0,0,F465-O465&gt;=3,3,F465-O465&lt;3,F465-O465)),"")</f>
        <v/>
      </c>
      <c r="Q465" s="4" cm="1">
        <f t="array" ref="Q465">_xlfn.IFS(O465=0,0,O465&gt;=0,O465+P465)</f>
        <v>0</v>
      </c>
      <c r="R465" s="5" t="str">
        <f t="shared" si="7"/>
        <v/>
      </c>
      <c r="S465" s="4" cm="1">
        <f t="array" ref="S465">_xlfn.IFS(Q465=0,0,Q465&gt;=0,Q465+R465)</f>
        <v>0</v>
      </c>
      <c r="T46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5" s="5">
        <f>MAX(Table19[[#This Row],[Staff Hourly Wage as of December 31st, 2024
 (inclusive of all grants/enhancements, do NOT include top-up)]],Table19[[#This Row],[Base Wage + PE + Historical + GOF + HA + WEG + Wage increase + Wage floor ]])</f>
        <v>0</v>
      </c>
      <c r="V465" s="4">
        <f>Table19[[#This Row],[Final 2025 Hourly Wage
(Higher of column H '[2024 wage'] and column S '[2025 wage'])]]*Table19[[#This Row],[Estimated program hours worked from Jan 1st to Dec 31st 2025]]</f>
        <v>0</v>
      </c>
      <c r="X465" s="35" t="str">
        <f>Table19[[#This Row],[Wage Enhancement (WEG) Eligibility Rate per hour]]</f>
        <v/>
      </c>
      <c r="Y465" s="42">
        <f>Table19[[#This Row],[Hourly Pay Equity (PE) (if applicable)]]+Table19[[#This Row],[GOF (SWB) + Hourly Historical Funding (if applicable)]]</f>
        <v>0</v>
      </c>
      <c r="Z465" s="36">
        <f>IFERROR(Table19[[#This Row],[2025 Wage Increase Rate]]+Table19[[#This Row],[2025 Wage Floor Rate]]+Table19[[#This Row],[Wage Stability]],0)</f>
        <v>0</v>
      </c>
    </row>
    <row r="466" spans="1:26" outlineLevel="1" x14ac:dyDescent="0.55000000000000004">
      <c r="A466" s="11"/>
      <c r="B466" s="12"/>
      <c r="C466" s="12"/>
      <c r="D466" s="11"/>
      <c r="E466" s="32" t="str">
        <f>IF(ISERROR(VLOOKUP(D466,'Data Input (ROP Use Only)'!$D$1:$E$4,2,FALSE)),"",(VLOOKUP(D466,'Data Input (ROP Use Only)'!$D$1:$E$4,2,FALSE)))</f>
        <v/>
      </c>
      <c r="F466" s="32" t="str">
        <f>IF(ISERROR(VLOOKUP(D466,'Data Input (ROP Use Only)'!$D$1:$F$4,3,FALSE)),"",(VLOOKUP(D466,'Data Input (ROP Use Only)'!$D$1:$F$4,3,FALSE)))</f>
        <v/>
      </c>
      <c r="G466" s="9"/>
      <c r="H466" s="9"/>
      <c r="I466" s="10"/>
      <c r="J466" s="10"/>
      <c r="K466" s="10"/>
      <c r="L466" s="13">
        <f>SUM(Table19[[#This Row],[Base Wage per hour as of December 31st, 2024
 (before applying any grants/enhancements)]:[GOF (SWB) + Hourly Historical Funding (if applicable)]])</f>
        <v>0</v>
      </c>
      <c r="M466" s="7" t="str">
        <f>IF(ISERROR(VLOOKUP(D466,'Data Input (ROP Use Only)'!$D$1:$G$4,4,FALSE)),"",(VLOOKUP(D466,'Data Input (ROP Use Only)'!$D$1:$G$4,4,FALSE)))</f>
        <v/>
      </c>
      <c r="N466" s="5" t="str" cm="1">
        <f t="array" ref="N466">IFERROR((_xlfn.IFS(M466-L466&lt;=0,0,M466-L466&lt;=0,0,M466-L466&gt;=2,2,M466-L466&lt;3,M466-L466)),"")</f>
        <v/>
      </c>
      <c r="O466" s="5">
        <f>SUM(Table19[[#This Row],[Base Wage per hour as of December 31st, 2024
 (before applying any grants/enhancements)]:[GOF (SWB) + Hourly Historical Funding (if applicable)]],Table19[[#This Row],[Wage Enhancement (WEG) Eligibility Rate per hour]])</f>
        <v>0</v>
      </c>
      <c r="P466" s="5" t="str" cm="1">
        <f t="array" ref="P466">IFERROR((_xlfn.IFS(C466="NON-RECE",0,C466="Director-Approved",0,F466-O466&lt;=0,0,F466-O466&lt;=0,0,F466-O466&gt;=3,3,F466-O466&lt;3,F466-O466)),"")</f>
        <v/>
      </c>
      <c r="Q466" s="4" cm="1">
        <f t="array" ref="Q466">_xlfn.IFS(O466=0,0,O466&gt;=0,O466+P466)</f>
        <v>0</v>
      </c>
      <c r="R466" s="5" t="str">
        <f t="shared" si="7"/>
        <v/>
      </c>
      <c r="S466" s="4" cm="1">
        <f t="array" ref="S466">_xlfn.IFS(Q466=0,0,Q466&gt;=0,Q466+R466)</f>
        <v>0</v>
      </c>
      <c r="T46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6" s="5">
        <f>MAX(Table19[[#This Row],[Staff Hourly Wage as of December 31st, 2024
 (inclusive of all grants/enhancements, do NOT include top-up)]],Table19[[#This Row],[Base Wage + PE + Historical + GOF + HA + WEG + Wage increase + Wage floor ]])</f>
        <v>0</v>
      </c>
      <c r="V466" s="4">
        <f>Table19[[#This Row],[Final 2025 Hourly Wage
(Higher of column H '[2024 wage'] and column S '[2025 wage'])]]*Table19[[#This Row],[Estimated program hours worked from Jan 1st to Dec 31st 2025]]</f>
        <v>0</v>
      </c>
      <c r="X466" s="35" t="str">
        <f>Table19[[#This Row],[Wage Enhancement (WEG) Eligibility Rate per hour]]</f>
        <v/>
      </c>
      <c r="Y466" s="42">
        <f>Table19[[#This Row],[Hourly Pay Equity (PE) (if applicable)]]+Table19[[#This Row],[GOF (SWB) + Hourly Historical Funding (if applicable)]]</f>
        <v>0</v>
      </c>
      <c r="Z466" s="36">
        <f>IFERROR(Table19[[#This Row],[2025 Wage Increase Rate]]+Table19[[#This Row],[2025 Wage Floor Rate]]+Table19[[#This Row],[Wage Stability]],0)</f>
        <v>0</v>
      </c>
    </row>
    <row r="467" spans="1:26" outlineLevel="1" x14ac:dyDescent="0.55000000000000004">
      <c r="A467" s="11"/>
      <c r="B467" s="12"/>
      <c r="C467" s="12"/>
      <c r="D467" s="11"/>
      <c r="E467" s="32" t="str">
        <f>IF(ISERROR(VLOOKUP(D467,'Data Input (ROP Use Only)'!$D$1:$E$4,2,FALSE)),"",(VLOOKUP(D467,'Data Input (ROP Use Only)'!$D$1:$E$4,2,FALSE)))</f>
        <v/>
      </c>
      <c r="F467" s="32" t="str">
        <f>IF(ISERROR(VLOOKUP(D467,'Data Input (ROP Use Only)'!$D$1:$F$4,3,FALSE)),"",(VLOOKUP(D467,'Data Input (ROP Use Only)'!$D$1:$F$4,3,FALSE)))</f>
        <v/>
      </c>
      <c r="G467" s="9"/>
      <c r="H467" s="9"/>
      <c r="I467" s="10"/>
      <c r="J467" s="10"/>
      <c r="K467" s="10"/>
      <c r="L467" s="13">
        <f>SUM(Table19[[#This Row],[Base Wage per hour as of December 31st, 2024
 (before applying any grants/enhancements)]:[GOF (SWB) + Hourly Historical Funding (if applicable)]])</f>
        <v>0</v>
      </c>
      <c r="M467" s="7" t="str">
        <f>IF(ISERROR(VLOOKUP(D467,'Data Input (ROP Use Only)'!$D$1:$G$4,4,FALSE)),"",(VLOOKUP(D467,'Data Input (ROP Use Only)'!$D$1:$G$4,4,FALSE)))</f>
        <v/>
      </c>
      <c r="N467" s="5" t="str" cm="1">
        <f t="array" ref="N467">IFERROR((_xlfn.IFS(M467-L467&lt;=0,0,M467-L467&lt;=0,0,M467-L467&gt;=2,2,M467-L467&lt;3,M467-L467)),"")</f>
        <v/>
      </c>
      <c r="O467" s="5">
        <f>SUM(Table19[[#This Row],[Base Wage per hour as of December 31st, 2024
 (before applying any grants/enhancements)]:[GOF (SWB) + Hourly Historical Funding (if applicable)]],Table19[[#This Row],[Wage Enhancement (WEG) Eligibility Rate per hour]])</f>
        <v>0</v>
      </c>
      <c r="P467" s="5" t="str" cm="1">
        <f t="array" ref="P467">IFERROR((_xlfn.IFS(C467="NON-RECE",0,C467="Director-Approved",0,F467-O467&lt;=0,0,F467-O467&lt;=0,0,F467-O467&gt;=3,3,F467-O467&lt;3,F467-O467)),"")</f>
        <v/>
      </c>
      <c r="Q467" s="4" cm="1">
        <f t="array" ref="Q467">_xlfn.IFS(O467=0,0,O467&gt;=0,O467+P467)</f>
        <v>0</v>
      </c>
      <c r="R467" s="5" t="str">
        <f t="shared" si="7"/>
        <v/>
      </c>
      <c r="S467" s="4" cm="1">
        <f t="array" ref="S467">_xlfn.IFS(Q467=0,0,Q467&gt;=0,Q467+R467)</f>
        <v>0</v>
      </c>
      <c r="T46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7" s="5">
        <f>MAX(Table19[[#This Row],[Staff Hourly Wage as of December 31st, 2024
 (inclusive of all grants/enhancements, do NOT include top-up)]],Table19[[#This Row],[Base Wage + PE + Historical + GOF + HA + WEG + Wage increase + Wage floor ]])</f>
        <v>0</v>
      </c>
      <c r="V467" s="4">
        <f>Table19[[#This Row],[Final 2025 Hourly Wage
(Higher of column H '[2024 wage'] and column S '[2025 wage'])]]*Table19[[#This Row],[Estimated program hours worked from Jan 1st to Dec 31st 2025]]</f>
        <v>0</v>
      </c>
      <c r="X467" s="35" t="str">
        <f>Table19[[#This Row],[Wage Enhancement (WEG) Eligibility Rate per hour]]</f>
        <v/>
      </c>
      <c r="Y467" s="42">
        <f>Table19[[#This Row],[Hourly Pay Equity (PE) (if applicable)]]+Table19[[#This Row],[GOF (SWB) + Hourly Historical Funding (if applicable)]]</f>
        <v>0</v>
      </c>
      <c r="Z467" s="36">
        <f>IFERROR(Table19[[#This Row],[2025 Wage Increase Rate]]+Table19[[#This Row],[2025 Wage Floor Rate]]+Table19[[#This Row],[Wage Stability]],0)</f>
        <v>0</v>
      </c>
    </row>
    <row r="468" spans="1:26" outlineLevel="1" x14ac:dyDescent="0.55000000000000004">
      <c r="A468" s="8"/>
      <c r="B468" s="12"/>
      <c r="C468" s="12"/>
      <c r="D468" s="8"/>
      <c r="E468" s="32" t="str">
        <f>IF(ISERROR(VLOOKUP(D468,'Data Input (ROP Use Only)'!$D$1:$E$4,2,FALSE)),"",(VLOOKUP(D468,'Data Input (ROP Use Only)'!$D$1:$E$4,2,FALSE)))</f>
        <v/>
      </c>
      <c r="F468" s="32" t="str">
        <f>IF(ISERROR(VLOOKUP(D468,'Data Input (ROP Use Only)'!$D$1:$F$4,3,FALSE)),"",(VLOOKUP(D468,'Data Input (ROP Use Only)'!$D$1:$F$4,3,FALSE)))</f>
        <v/>
      </c>
      <c r="G468" s="6"/>
      <c r="H468" s="6"/>
      <c r="I468" s="10"/>
      <c r="J468" s="10"/>
      <c r="K468" s="10"/>
      <c r="L468" s="13">
        <f>SUM(Table19[[#This Row],[Base Wage per hour as of December 31st, 2024
 (before applying any grants/enhancements)]:[GOF (SWB) + Hourly Historical Funding (if applicable)]])</f>
        <v>0</v>
      </c>
      <c r="M468" s="7" t="str">
        <f>IF(ISERROR(VLOOKUP(D468,'Data Input (ROP Use Only)'!$D$1:$G$4,4,FALSE)),"",(VLOOKUP(D468,'Data Input (ROP Use Only)'!$D$1:$G$4,4,FALSE)))</f>
        <v/>
      </c>
      <c r="N468" s="5" t="str" cm="1">
        <f t="array" ref="N468">IFERROR((_xlfn.IFS(M468-L468&lt;=0,0,M468-L468&lt;=0,0,M468-L468&gt;=2,2,M468-L468&lt;3,M468-L468)),"")</f>
        <v/>
      </c>
      <c r="O468" s="5">
        <f>SUM(Table19[[#This Row],[Base Wage per hour as of December 31st, 2024
 (before applying any grants/enhancements)]:[GOF (SWB) + Hourly Historical Funding (if applicable)]],Table19[[#This Row],[Wage Enhancement (WEG) Eligibility Rate per hour]])</f>
        <v>0</v>
      </c>
      <c r="P468" s="5" t="str" cm="1">
        <f t="array" ref="P468">IFERROR((_xlfn.IFS(C468="NON-RECE",0,C468="Director-Approved",0,F468-O468&lt;=0,0,F468-O468&lt;=0,0,F468-O468&gt;=3,3,F468-O468&lt;3,F468-O468)),"")</f>
        <v/>
      </c>
      <c r="Q468" s="4" cm="1">
        <f t="array" ref="Q468">_xlfn.IFS(O468=0,0,O468&gt;=0,O468+P468)</f>
        <v>0</v>
      </c>
      <c r="R468" s="5" t="str">
        <f t="shared" si="7"/>
        <v/>
      </c>
      <c r="S468" s="4" cm="1">
        <f t="array" ref="S468">_xlfn.IFS(Q468=0,0,Q468&gt;=0,Q468+R468)</f>
        <v>0</v>
      </c>
      <c r="T46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8" s="5">
        <f>MAX(Table19[[#This Row],[Staff Hourly Wage as of December 31st, 2024
 (inclusive of all grants/enhancements, do NOT include top-up)]],Table19[[#This Row],[Base Wage + PE + Historical + GOF + HA + WEG + Wage increase + Wage floor ]])</f>
        <v>0</v>
      </c>
      <c r="V468" s="4">
        <f>Table19[[#This Row],[Final 2025 Hourly Wage
(Higher of column H '[2024 wage'] and column S '[2025 wage'])]]*Table19[[#This Row],[Estimated program hours worked from Jan 1st to Dec 31st 2025]]</f>
        <v>0</v>
      </c>
      <c r="X468" s="35" t="str">
        <f>Table19[[#This Row],[Wage Enhancement (WEG) Eligibility Rate per hour]]</f>
        <v/>
      </c>
      <c r="Y468" s="42">
        <f>Table19[[#This Row],[Hourly Pay Equity (PE) (if applicable)]]+Table19[[#This Row],[GOF (SWB) + Hourly Historical Funding (if applicable)]]</f>
        <v>0</v>
      </c>
      <c r="Z468" s="36">
        <f>IFERROR(Table19[[#This Row],[2025 Wage Increase Rate]]+Table19[[#This Row],[2025 Wage Floor Rate]]+Table19[[#This Row],[Wage Stability]],0)</f>
        <v>0</v>
      </c>
    </row>
    <row r="469" spans="1:26" outlineLevel="1" x14ac:dyDescent="0.55000000000000004">
      <c r="A469" s="8"/>
      <c r="B469" s="12"/>
      <c r="C469" s="12"/>
      <c r="D469" s="8"/>
      <c r="E469" s="32" t="str">
        <f>IF(ISERROR(VLOOKUP(D469,'Data Input (ROP Use Only)'!$D$1:$E$4,2,FALSE)),"",(VLOOKUP(D469,'Data Input (ROP Use Only)'!$D$1:$E$4,2,FALSE)))</f>
        <v/>
      </c>
      <c r="F469" s="32" t="str">
        <f>IF(ISERROR(VLOOKUP(D469,'Data Input (ROP Use Only)'!$D$1:$F$4,3,FALSE)),"",(VLOOKUP(D469,'Data Input (ROP Use Only)'!$D$1:$F$4,3,FALSE)))</f>
        <v/>
      </c>
      <c r="G469" s="6"/>
      <c r="H469" s="6"/>
      <c r="I469" s="10"/>
      <c r="J469" s="10"/>
      <c r="K469" s="10"/>
      <c r="L469" s="13">
        <f>SUM(Table19[[#This Row],[Base Wage per hour as of December 31st, 2024
 (before applying any grants/enhancements)]:[GOF (SWB) + Hourly Historical Funding (if applicable)]])</f>
        <v>0</v>
      </c>
      <c r="M469" s="7" t="str">
        <f>IF(ISERROR(VLOOKUP(D469,'Data Input (ROP Use Only)'!$D$1:$G$4,4,FALSE)),"",(VLOOKUP(D469,'Data Input (ROP Use Only)'!$D$1:$G$4,4,FALSE)))</f>
        <v/>
      </c>
      <c r="N469" s="5" t="str" cm="1">
        <f t="array" ref="N469">IFERROR((_xlfn.IFS(M469-L469&lt;=0,0,M469-L469&lt;=0,0,M469-L469&gt;=2,2,M469-L469&lt;3,M469-L469)),"")</f>
        <v/>
      </c>
      <c r="O469" s="5">
        <f>SUM(Table19[[#This Row],[Base Wage per hour as of December 31st, 2024
 (before applying any grants/enhancements)]:[GOF (SWB) + Hourly Historical Funding (if applicable)]],Table19[[#This Row],[Wage Enhancement (WEG) Eligibility Rate per hour]])</f>
        <v>0</v>
      </c>
      <c r="P469" s="5" t="str" cm="1">
        <f t="array" ref="P469">IFERROR((_xlfn.IFS(C469="NON-RECE",0,C469="Director-Approved",0,F469-O469&lt;=0,0,F469-O469&lt;=0,0,F469-O469&gt;=3,3,F469-O469&lt;3,F469-O469)),"")</f>
        <v/>
      </c>
      <c r="Q469" s="4" cm="1">
        <f t="array" ref="Q469">_xlfn.IFS(O469=0,0,O469&gt;=0,O469+P469)</f>
        <v>0</v>
      </c>
      <c r="R469" s="5" t="str">
        <f t="shared" si="7"/>
        <v/>
      </c>
      <c r="S469" s="4" cm="1">
        <f t="array" ref="S469">_xlfn.IFS(Q469=0,0,Q469&gt;=0,Q469+R469)</f>
        <v>0</v>
      </c>
      <c r="T46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69" s="5">
        <f>MAX(Table19[[#This Row],[Staff Hourly Wage as of December 31st, 2024
 (inclusive of all grants/enhancements, do NOT include top-up)]],Table19[[#This Row],[Base Wage + PE + Historical + GOF + HA + WEG + Wage increase + Wage floor ]])</f>
        <v>0</v>
      </c>
      <c r="V469" s="4">
        <f>Table19[[#This Row],[Final 2025 Hourly Wage
(Higher of column H '[2024 wage'] and column S '[2025 wage'])]]*Table19[[#This Row],[Estimated program hours worked from Jan 1st to Dec 31st 2025]]</f>
        <v>0</v>
      </c>
      <c r="X469" s="35" t="str">
        <f>Table19[[#This Row],[Wage Enhancement (WEG) Eligibility Rate per hour]]</f>
        <v/>
      </c>
      <c r="Y469" s="42">
        <f>Table19[[#This Row],[Hourly Pay Equity (PE) (if applicable)]]+Table19[[#This Row],[GOF (SWB) + Hourly Historical Funding (if applicable)]]</f>
        <v>0</v>
      </c>
      <c r="Z469" s="36">
        <f>IFERROR(Table19[[#This Row],[2025 Wage Increase Rate]]+Table19[[#This Row],[2025 Wage Floor Rate]]+Table19[[#This Row],[Wage Stability]],0)</f>
        <v>0</v>
      </c>
    </row>
    <row r="470" spans="1:26" outlineLevel="1" x14ac:dyDescent="0.55000000000000004">
      <c r="A470" s="8"/>
      <c r="B470" s="12"/>
      <c r="C470" s="12"/>
      <c r="D470" s="8"/>
      <c r="E470" s="32" t="str">
        <f>IF(ISERROR(VLOOKUP(D470,'Data Input (ROP Use Only)'!$D$1:$E$4,2,FALSE)),"",(VLOOKUP(D470,'Data Input (ROP Use Only)'!$D$1:$E$4,2,FALSE)))</f>
        <v/>
      </c>
      <c r="F470" s="32" t="str">
        <f>IF(ISERROR(VLOOKUP(D470,'Data Input (ROP Use Only)'!$D$1:$F$4,3,FALSE)),"",(VLOOKUP(D470,'Data Input (ROP Use Only)'!$D$1:$F$4,3,FALSE)))</f>
        <v/>
      </c>
      <c r="G470" s="6"/>
      <c r="H470" s="6"/>
      <c r="I470" s="10"/>
      <c r="J470" s="10"/>
      <c r="K470" s="10"/>
      <c r="L470" s="13">
        <f>SUM(Table19[[#This Row],[Base Wage per hour as of December 31st, 2024
 (before applying any grants/enhancements)]:[GOF (SWB) + Hourly Historical Funding (if applicable)]])</f>
        <v>0</v>
      </c>
      <c r="M470" s="7" t="str">
        <f>IF(ISERROR(VLOOKUP(D470,'Data Input (ROP Use Only)'!$D$1:$G$4,4,FALSE)),"",(VLOOKUP(D470,'Data Input (ROP Use Only)'!$D$1:$G$4,4,FALSE)))</f>
        <v/>
      </c>
      <c r="N470" s="5" t="str" cm="1">
        <f t="array" ref="N470">IFERROR((_xlfn.IFS(M470-L470&lt;=0,0,M470-L470&lt;=0,0,M470-L470&gt;=2,2,M470-L470&lt;3,M470-L470)),"")</f>
        <v/>
      </c>
      <c r="O470" s="5">
        <f>SUM(Table19[[#This Row],[Base Wage per hour as of December 31st, 2024
 (before applying any grants/enhancements)]:[GOF (SWB) + Hourly Historical Funding (if applicable)]],Table19[[#This Row],[Wage Enhancement (WEG) Eligibility Rate per hour]])</f>
        <v>0</v>
      </c>
      <c r="P470" s="5" t="str" cm="1">
        <f t="array" ref="P470">IFERROR((_xlfn.IFS(C470="NON-RECE",0,C470="Director-Approved",0,F470-O470&lt;=0,0,F470-O470&lt;=0,0,F470-O470&gt;=3,3,F470-O470&lt;3,F470-O470)),"")</f>
        <v/>
      </c>
      <c r="Q470" s="4" cm="1">
        <f t="array" ref="Q470">_xlfn.IFS(O470=0,0,O470&gt;=0,O470+P470)</f>
        <v>0</v>
      </c>
      <c r="R470" s="5" t="str">
        <f t="shared" si="7"/>
        <v/>
      </c>
      <c r="S470" s="4" cm="1">
        <f t="array" ref="S470">_xlfn.IFS(Q470=0,0,Q470&gt;=0,Q470+R470)</f>
        <v>0</v>
      </c>
      <c r="T47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0" s="5">
        <f>MAX(Table19[[#This Row],[Staff Hourly Wage as of December 31st, 2024
 (inclusive of all grants/enhancements, do NOT include top-up)]],Table19[[#This Row],[Base Wage + PE + Historical + GOF + HA + WEG + Wage increase + Wage floor ]])</f>
        <v>0</v>
      </c>
      <c r="V470" s="4">
        <f>Table19[[#This Row],[Final 2025 Hourly Wage
(Higher of column H '[2024 wage'] and column S '[2025 wage'])]]*Table19[[#This Row],[Estimated program hours worked from Jan 1st to Dec 31st 2025]]</f>
        <v>0</v>
      </c>
      <c r="X470" s="35" t="str">
        <f>Table19[[#This Row],[Wage Enhancement (WEG) Eligibility Rate per hour]]</f>
        <v/>
      </c>
      <c r="Y470" s="42">
        <f>Table19[[#This Row],[Hourly Pay Equity (PE) (if applicable)]]+Table19[[#This Row],[GOF (SWB) + Hourly Historical Funding (if applicable)]]</f>
        <v>0</v>
      </c>
      <c r="Z470" s="36">
        <f>IFERROR(Table19[[#This Row],[2025 Wage Increase Rate]]+Table19[[#This Row],[2025 Wage Floor Rate]]+Table19[[#This Row],[Wage Stability]],0)</f>
        <v>0</v>
      </c>
    </row>
    <row r="471" spans="1:26" outlineLevel="1" x14ac:dyDescent="0.55000000000000004">
      <c r="A471" s="11"/>
      <c r="B471" s="12"/>
      <c r="C471" s="12"/>
      <c r="D471" s="11"/>
      <c r="E471" s="32" t="str">
        <f>IF(ISERROR(VLOOKUP(D471,'Data Input (ROP Use Only)'!$D$1:$E$4,2,FALSE)),"",(VLOOKUP(D471,'Data Input (ROP Use Only)'!$D$1:$E$4,2,FALSE)))</f>
        <v/>
      </c>
      <c r="F471" s="32" t="str">
        <f>IF(ISERROR(VLOOKUP(D471,'Data Input (ROP Use Only)'!$D$1:$F$4,3,FALSE)),"",(VLOOKUP(D471,'Data Input (ROP Use Only)'!$D$1:$F$4,3,FALSE)))</f>
        <v/>
      </c>
      <c r="G471" s="9"/>
      <c r="H471" s="9"/>
      <c r="I471" s="10"/>
      <c r="J471" s="10"/>
      <c r="K471" s="10"/>
      <c r="L471" s="13">
        <f>SUM(Table19[[#This Row],[Base Wage per hour as of December 31st, 2024
 (before applying any grants/enhancements)]:[GOF (SWB) + Hourly Historical Funding (if applicable)]])</f>
        <v>0</v>
      </c>
      <c r="M471" s="7" t="str">
        <f>IF(ISERROR(VLOOKUP(D471,'Data Input (ROP Use Only)'!$D$1:$G$4,4,FALSE)),"",(VLOOKUP(D471,'Data Input (ROP Use Only)'!$D$1:$G$4,4,FALSE)))</f>
        <v/>
      </c>
      <c r="N471" s="5" t="str" cm="1">
        <f t="array" ref="N471">IFERROR((_xlfn.IFS(M471-L471&lt;=0,0,M471-L471&lt;=0,0,M471-L471&gt;=2,2,M471-L471&lt;3,M471-L471)),"")</f>
        <v/>
      </c>
      <c r="O471" s="5">
        <f>SUM(Table19[[#This Row],[Base Wage per hour as of December 31st, 2024
 (before applying any grants/enhancements)]:[GOF (SWB) + Hourly Historical Funding (if applicable)]],Table19[[#This Row],[Wage Enhancement (WEG) Eligibility Rate per hour]])</f>
        <v>0</v>
      </c>
      <c r="P471" s="5" t="str" cm="1">
        <f t="array" ref="P471">IFERROR((_xlfn.IFS(C471="NON-RECE",0,C471="Director-Approved",0,F471-O471&lt;=0,0,F471-O471&lt;=0,0,F471-O471&gt;=3,3,F471-O471&lt;3,F471-O471)),"")</f>
        <v/>
      </c>
      <c r="Q471" s="4" cm="1">
        <f t="array" ref="Q471">_xlfn.IFS(O471=0,0,O471&gt;=0,O471+P471)</f>
        <v>0</v>
      </c>
      <c r="R471" s="5" t="str">
        <f t="shared" si="7"/>
        <v/>
      </c>
      <c r="S471" s="4" cm="1">
        <f t="array" ref="S471">_xlfn.IFS(Q471=0,0,Q471&gt;=0,Q471+R471)</f>
        <v>0</v>
      </c>
      <c r="T47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1" s="5">
        <f>MAX(Table19[[#This Row],[Staff Hourly Wage as of December 31st, 2024
 (inclusive of all grants/enhancements, do NOT include top-up)]],Table19[[#This Row],[Base Wage + PE + Historical + GOF + HA + WEG + Wage increase + Wage floor ]])</f>
        <v>0</v>
      </c>
      <c r="V471" s="4">
        <f>Table19[[#This Row],[Final 2025 Hourly Wage
(Higher of column H '[2024 wage'] and column S '[2025 wage'])]]*Table19[[#This Row],[Estimated program hours worked from Jan 1st to Dec 31st 2025]]</f>
        <v>0</v>
      </c>
      <c r="X471" s="35" t="str">
        <f>Table19[[#This Row],[Wage Enhancement (WEG) Eligibility Rate per hour]]</f>
        <v/>
      </c>
      <c r="Y471" s="42">
        <f>Table19[[#This Row],[Hourly Pay Equity (PE) (if applicable)]]+Table19[[#This Row],[GOF (SWB) + Hourly Historical Funding (if applicable)]]</f>
        <v>0</v>
      </c>
      <c r="Z471" s="36">
        <f>IFERROR(Table19[[#This Row],[2025 Wage Increase Rate]]+Table19[[#This Row],[2025 Wage Floor Rate]]+Table19[[#This Row],[Wage Stability]],0)</f>
        <v>0</v>
      </c>
    </row>
    <row r="472" spans="1:26" outlineLevel="1" x14ac:dyDescent="0.55000000000000004">
      <c r="A472" s="11"/>
      <c r="B472" s="12"/>
      <c r="C472" s="12"/>
      <c r="D472" s="11"/>
      <c r="E472" s="32" t="str">
        <f>IF(ISERROR(VLOOKUP(D472,'Data Input (ROP Use Only)'!$D$1:$E$4,2,FALSE)),"",(VLOOKUP(D472,'Data Input (ROP Use Only)'!$D$1:$E$4,2,FALSE)))</f>
        <v/>
      </c>
      <c r="F472" s="32" t="str">
        <f>IF(ISERROR(VLOOKUP(D472,'Data Input (ROP Use Only)'!$D$1:$F$4,3,FALSE)),"",(VLOOKUP(D472,'Data Input (ROP Use Only)'!$D$1:$F$4,3,FALSE)))</f>
        <v/>
      </c>
      <c r="G472" s="9"/>
      <c r="H472" s="9"/>
      <c r="I472" s="10"/>
      <c r="J472" s="10"/>
      <c r="K472" s="10"/>
      <c r="L472" s="13">
        <f>SUM(Table19[[#This Row],[Base Wage per hour as of December 31st, 2024
 (before applying any grants/enhancements)]:[GOF (SWB) + Hourly Historical Funding (if applicable)]])</f>
        <v>0</v>
      </c>
      <c r="M472" s="7" t="str">
        <f>IF(ISERROR(VLOOKUP(D472,'Data Input (ROP Use Only)'!$D$1:$G$4,4,FALSE)),"",(VLOOKUP(D472,'Data Input (ROP Use Only)'!$D$1:$G$4,4,FALSE)))</f>
        <v/>
      </c>
      <c r="N472" s="5" t="str" cm="1">
        <f t="array" ref="N472">IFERROR((_xlfn.IFS(M472-L472&lt;=0,0,M472-L472&lt;=0,0,M472-L472&gt;=2,2,M472-L472&lt;3,M472-L472)),"")</f>
        <v/>
      </c>
      <c r="O472" s="5">
        <f>SUM(Table19[[#This Row],[Base Wage per hour as of December 31st, 2024
 (before applying any grants/enhancements)]:[GOF (SWB) + Hourly Historical Funding (if applicable)]],Table19[[#This Row],[Wage Enhancement (WEG) Eligibility Rate per hour]])</f>
        <v>0</v>
      </c>
      <c r="P472" s="5" t="str" cm="1">
        <f t="array" ref="P472">IFERROR((_xlfn.IFS(C472="NON-RECE",0,C472="Director-Approved",0,F472-O472&lt;=0,0,F472-O472&lt;=0,0,F472-O472&gt;=3,3,F472-O472&lt;3,F472-O472)),"")</f>
        <v/>
      </c>
      <c r="Q472" s="4" cm="1">
        <f t="array" ref="Q472">_xlfn.IFS(O472=0,0,O472&gt;=0,O472+P472)</f>
        <v>0</v>
      </c>
      <c r="R472" s="5" t="str">
        <f t="shared" si="7"/>
        <v/>
      </c>
      <c r="S472" s="4" cm="1">
        <f t="array" ref="S472">_xlfn.IFS(Q472=0,0,Q472&gt;=0,Q472+R472)</f>
        <v>0</v>
      </c>
      <c r="T47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2" s="5">
        <f>MAX(Table19[[#This Row],[Staff Hourly Wage as of December 31st, 2024
 (inclusive of all grants/enhancements, do NOT include top-up)]],Table19[[#This Row],[Base Wage + PE + Historical + GOF + HA + WEG + Wage increase + Wage floor ]])</f>
        <v>0</v>
      </c>
      <c r="V472" s="4">
        <f>Table19[[#This Row],[Final 2025 Hourly Wage
(Higher of column H '[2024 wage'] and column S '[2025 wage'])]]*Table19[[#This Row],[Estimated program hours worked from Jan 1st to Dec 31st 2025]]</f>
        <v>0</v>
      </c>
      <c r="X472" s="35" t="str">
        <f>Table19[[#This Row],[Wage Enhancement (WEG) Eligibility Rate per hour]]</f>
        <v/>
      </c>
      <c r="Y472" s="42">
        <f>Table19[[#This Row],[Hourly Pay Equity (PE) (if applicable)]]+Table19[[#This Row],[GOF (SWB) + Hourly Historical Funding (if applicable)]]</f>
        <v>0</v>
      </c>
      <c r="Z472" s="36">
        <f>IFERROR(Table19[[#This Row],[2025 Wage Increase Rate]]+Table19[[#This Row],[2025 Wage Floor Rate]]+Table19[[#This Row],[Wage Stability]],0)</f>
        <v>0</v>
      </c>
    </row>
    <row r="473" spans="1:26" outlineLevel="1" x14ac:dyDescent="0.55000000000000004">
      <c r="A473" s="11"/>
      <c r="B473" s="12"/>
      <c r="C473" s="12"/>
      <c r="D473" s="11"/>
      <c r="E473" s="32" t="str">
        <f>IF(ISERROR(VLOOKUP(D473,'Data Input (ROP Use Only)'!$D$1:$E$4,2,FALSE)),"",(VLOOKUP(D473,'Data Input (ROP Use Only)'!$D$1:$E$4,2,FALSE)))</f>
        <v/>
      </c>
      <c r="F473" s="32" t="str">
        <f>IF(ISERROR(VLOOKUP(D473,'Data Input (ROP Use Only)'!$D$1:$F$4,3,FALSE)),"",(VLOOKUP(D473,'Data Input (ROP Use Only)'!$D$1:$F$4,3,FALSE)))</f>
        <v/>
      </c>
      <c r="G473" s="9"/>
      <c r="H473" s="9"/>
      <c r="I473" s="10"/>
      <c r="J473" s="10"/>
      <c r="K473" s="10"/>
      <c r="L473" s="13">
        <f>SUM(Table19[[#This Row],[Base Wage per hour as of December 31st, 2024
 (before applying any grants/enhancements)]:[GOF (SWB) + Hourly Historical Funding (if applicable)]])</f>
        <v>0</v>
      </c>
      <c r="M473" s="7" t="str">
        <f>IF(ISERROR(VLOOKUP(D473,'Data Input (ROP Use Only)'!$D$1:$G$4,4,FALSE)),"",(VLOOKUP(D473,'Data Input (ROP Use Only)'!$D$1:$G$4,4,FALSE)))</f>
        <v/>
      </c>
      <c r="N473" s="5" t="str" cm="1">
        <f t="array" ref="N473">IFERROR((_xlfn.IFS(M473-L473&lt;=0,0,M473-L473&lt;=0,0,M473-L473&gt;=2,2,M473-L473&lt;3,M473-L473)),"")</f>
        <v/>
      </c>
      <c r="O473" s="5">
        <f>SUM(Table19[[#This Row],[Base Wage per hour as of December 31st, 2024
 (before applying any grants/enhancements)]:[GOF (SWB) + Hourly Historical Funding (if applicable)]],Table19[[#This Row],[Wage Enhancement (WEG) Eligibility Rate per hour]])</f>
        <v>0</v>
      </c>
      <c r="P473" s="5" t="str" cm="1">
        <f t="array" ref="P473">IFERROR((_xlfn.IFS(C473="NON-RECE",0,C473="Director-Approved",0,F473-O473&lt;=0,0,F473-O473&lt;=0,0,F473-O473&gt;=3,3,F473-O473&lt;3,F473-O473)),"")</f>
        <v/>
      </c>
      <c r="Q473" s="4" cm="1">
        <f t="array" ref="Q473">_xlfn.IFS(O473=0,0,O473&gt;=0,O473+P473)</f>
        <v>0</v>
      </c>
      <c r="R473" s="5" t="str">
        <f t="shared" si="7"/>
        <v/>
      </c>
      <c r="S473" s="4" cm="1">
        <f t="array" ref="S473">_xlfn.IFS(Q473=0,0,Q473&gt;=0,Q473+R473)</f>
        <v>0</v>
      </c>
      <c r="T47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3" s="5">
        <f>MAX(Table19[[#This Row],[Staff Hourly Wage as of December 31st, 2024
 (inclusive of all grants/enhancements, do NOT include top-up)]],Table19[[#This Row],[Base Wage + PE + Historical + GOF + HA + WEG + Wage increase + Wage floor ]])</f>
        <v>0</v>
      </c>
      <c r="V473" s="4">
        <f>Table19[[#This Row],[Final 2025 Hourly Wage
(Higher of column H '[2024 wage'] and column S '[2025 wage'])]]*Table19[[#This Row],[Estimated program hours worked from Jan 1st to Dec 31st 2025]]</f>
        <v>0</v>
      </c>
      <c r="X473" s="35" t="str">
        <f>Table19[[#This Row],[Wage Enhancement (WEG) Eligibility Rate per hour]]</f>
        <v/>
      </c>
      <c r="Y473" s="42">
        <f>Table19[[#This Row],[Hourly Pay Equity (PE) (if applicable)]]+Table19[[#This Row],[GOF (SWB) + Hourly Historical Funding (if applicable)]]</f>
        <v>0</v>
      </c>
      <c r="Z473" s="36">
        <f>IFERROR(Table19[[#This Row],[2025 Wage Increase Rate]]+Table19[[#This Row],[2025 Wage Floor Rate]]+Table19[[#This Row],[Wage Stability]],0)</f>
        <v>0</v>
      </c>
    </row>
    <row r="474" spans="1:26" outlineLevel="1" x14ac:dyDescent="0.55000000000000004">
      <c r="A474" s="11"/>
      <c r="B474" s="12"/>
      <c r="C474" s="12"/>
      <c r="D474" s="11"/>
      <c r="E474" s="32" t="str">
        <f>IF(ISERROR(VLOOKUP(D474,'Data Input (ROP Use Only)'!$D$1:$E$4,2,FALSE)),"",(VLOOKUP(D474,'Data Input (ROP Use Only)'!$D$1:$E$4,2,FALSE)))</f>
        <v/>
      </c>
      <c r="F474" s="32" t="str">
        <f>IF(ISERROR(VLOOKUP(D474,'Data Input (ROP Use Only)'!$D$1:$F$4,3,FALSE)),"",(VLOOKUP(D474,'Data Input (ROP Use Only)'!$D$1:$F$4,3,FALSE)))</f>
        <v/>
      </c>
      <c r="G474" s="9"/>
      <c r="H474" s="9"/>
      <c r="I474" s="10"/>
      <c r="J474" s="10"/>
      <c r="K474" s="10"/>
      <c r="L474" s="13">
        <f>SUM(Table19[[#This Row],[Base Wage per hour as of December 31st, 2024
 (before applying any grants/enhancements)]:[GOF (SWB) + Hourly Historical Funding (if applicable)]])</f>
        <v>0</v>
      </c>
      <c r="M474" s="7" t="str">
        <f>IF(ISERROR(VLOOKUP(D474,'Data Input (ROP Use Only)'!$D$1:$G$4,4,FALSE)),"",(VLOOKUP(D474,'Data Input (ROP Use Only)'!$D$1:$G$4,4,FALSE)))</f>
        <v/>
      </c>
      <c r="N474" s="5" t="str" cm="1">
        <f t="array" ref="N474">IFERROR((_xlfn.IFS(M474-L474&lt;=0,0,M474-L474&lt;=0,0,M474-L474&gt;=2,2,M474-L474&lt;3,M474-L474)),"")</f>
        <v/>
      </c>
      <c r="O474" s="5">
        <f>SUM(Table19[[#This Row],[Base Wage per hour as of December 31st, 2024
 (before applying any grants/enhancements)]:[GOF (SWB) + Hourly Historical Funding (if applicable)]],Table19[[#This Row],[Wage Enhancement (WEG) Eligibility Rate per hour]])</f>
        <v>0</v>
      </c>
      <c r="P474" s="5" t="str" cm="1">
        <f t="array" ref="P474">IFERROR((_xlfn.IFS(C474="NON-RECE",0,C474="Director-Approved",0,F474-O474&lt;=0,0,F474-O474&lt;=0,0,F474-O474&gt;=3,3,F474-O474&lt;3,F474-O474)),"")</f>
        <v/>
      </c>
      <c r="Q474" s="4" cm="1">
        <f t="array" ref="Q474">_xlfn.IFS(O474=0,0,O474&gt;=0,O474+P474)</f>
        <v>0</v>
      </c>
      <c r="R474" s="5" t="str">
        <f t="shared" si="7"/>
        <v/>
      </c>
      <c r="S474" s="4" cm="1">
        <f t="array" ref="S474">_xlfn.IFS(Q474=0,0,Q474&gt;=0,Q474+R474)</f>
        <v>0</v>
      </c>
      <c r="T47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4" s="5">
        <f>MAX(Table19[[#This Row],[Staff Hourly Wage as of December 31st, 2024
 (inclusive of all grants/enhancements, do NOT include top-up)]],Table19[[#This Row],[Base Wage + PE + Historical + GOF + HA + WEG + Wage increase + Wage floor ]])</f>
        <v>0</v>
      </c>
      <c r="V474" s="4">
        <f>Table19[[#This Row],[Final 2025 Hourly Wage
(Higher of column H '[2024 wage'] and column S '[2025 wage'])]]*Table19[[#This Row],[Estimated program hours worked from Jan 1st to Dec 31st 2025]]</f>
        <v>0</v>
      </c>
      <c r="X474" s="35" t="str">
        <f>Table19[[#This Row],[Wage Enhancement (WEG) Eligibility Rate per hour]]</f>
        <v/>
      </c>
      <c r="Y474" s="42">
        <f>Table19[[#This Row],[Hourly Pay Equity (PE) (if applicable)]]+Table19[[#This Row],[GOF (SWB) + Hourly Historical Funding (if applicable)]]</f>
        <v>0</v>
      </c>
      <c r="Z474" s="36">
        <f>IFERROR(Table19[[#This Row],[2025 Wage Increase Rate]]+Table19[[#This Row],[2025 Wage Floor Rate]]+Table19[[#This Row],[Wage Stability]],0)</f>
        <v>0</v>
      </c>
    </row>
    <row r="475" spans="1:26" outlineLevel="1" x14ac:dyDescent="0.55000000000000004">
      <c r="A475" s="11"/>
      <c r="B475" s="12"/>
      <c r="C475" s="12"/>
      <c r="D475" s="11"/>
      <c r="E475" s="32" t="str">
        <f>IF(ISERROR(VLOOKUP(D475,'Data Input (ROP Use Only)'!$D$1:$E$4,2,FALSE)),"",(VLOOKUP(D475,'Data Input (ROP Use Only)'!$D$1:$E$4,2,FALSE)))</f>
        <v/>
      </c>
      <c r="F475" s="32" t="str">
        <f>IF(ISERROR(VLOOKUP(D475,'Data Input (ROP Use Only)'!$D$1:$F$4,3,FALSE)),"",(VLOOKUP(D475,'Data Input (ROP Use Only)'!$D$1:$F$4,3,FALSE)))</f>
        <v/>
      </c>
      <c r="G475" s="9"/>
      <c r="H475" s="9"/>
      <c r="I475" s="10"/>
      <c r="J475" s="10"/>
      <c r="K475" s="10"/>
      <c r="L475" s="13">
        <f>SUM(Table19[[#This Row],[Base Wage per hour as of December 31st, 2024
 (before applying any grants/enhancements)]:[GOF (SWB) + Hourly Historical Funding (if applicable)]])</f>
        <v>0</v>
      </c>
      <c r="M475" s="7" t="str">
        <f>IF(ISERROR(VLOOKUP(D475,'Data Input (ROP Use Only)'!$D$1:$G$4,4,FALSE)),"",(VLOOKUP(D475,'Data Input (ROP Use Only)'!$D$1:$G$4,4,FALSE)))</f>
        <v/>
      </c>
      <c r="N475" s="5" t="str" cm="1">
        <f t="array" ref="N475">IFERROR((_xlfn.IFS(M475-L475&lt;=0,0,M475-L475&lt;=0,0,M475-L475&gt;=2,2,M475-L475&lt;3,M475-L475)),"")</f>
        <v/>
      </c>
      <c r="O475" s="5">
        <f>SUM(Table19[[#This Row],[Base Wage per hour as of December 31st, 2024
 (before applying any grants/enhancements)]:[GOF (SWB) + Hourly Historical Funding (if applicable)]],Table19[[#This Row],[Wage Enhancement (WEG) Eligibility Rate per hour]])</f>
        <v>0</v>
      </c>
      <c r="P475" s="5" t="str" cm="1">
        <f t="array" ref="P475">IFERROR((_xlfn.IFS(C475="NON-RECE",0,C475="Director-Approved",0,F475-O475&lt;=0,0,F475-O475&lt;=0,0,F475-O475&gt;=3,3,F475-O475&lt;3,F475-O475)),"")</f>
        <v/>
      </c>
      <c r="Q475" s="4" cm="1">
        <f t="array" ref="Q475">_xlfn.IFS(O475=0,0,O475&gt;=0,O475+P475)</f>
        <v>0</v>
      </c>
      <c r="R475" s="5" t="str">
        <f t="shared" si="7"/>
        <v/>
      </c>
      <c r="S475" s="4" cm="1">
        <f t="array" ref="S475">_xlfn.IFS(Q475=0,0,Q475&gt;=0,Q475+R475)</f>
        <v>0</v>
      </c>
      <c r="T47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5" s="5">
        <f>MAX(Table19[[#This Row],[Staff Hourly Wage as of December 31st, 2024
 (inclusive of all grants/enhancements, do NOT include top-up)]],Table19[[#This Row],[Base Wage + PE + Historical + GOF + HA + WEG + Wage increase + Wage floor ]])</f>
        <v>0</v>
      </c>
      <c r="V475" s="4">
        <f>Table19[[#This Row],[Final 2025 Hourly Wage
(Higher of column H '[2024 wage'] and column S '[2025 wage'])]]*Table19[[#This Row],[Estimated program hours worked from Jan 1st to Dec 31st 2025]]</f>
        <v>0</v>
      </c>
      <c r="X475" s="35" t="str">
        <f>Table19[[#This Row],[Wage Enhancement (WEG) Eligibility Rate per hour]]</f>
        <v/>
      </c>
      <c r="Y475" s="42">
        <f>Table19[[#This Row],[Hourly Pay Equity (PE) (if applicable)]]+Table19[[#This Row],[GOF (SWB) + Hourly Historical Funding (if applicable)]]</f>
        <v>0</v>
      </c>
      <c r="Z475" s="36">
        <f>IFERROR(Table19[[#This Row],[2025 Wage Increase Rate]]+Table19[[#This Row],[2025 Wage Floor Rate]]+Table19[[#This Row],[Wage Stability]],0)</f>
        <v>0</v>
      </c>
    </row>
    <row r="476" spans="1:26" outlineLevel="1" x14ac:dyDescent="0.55000000000000004">
      <c r="A476" s="11"/>
      <c r="B476" s="12"/>
      <c r="C476" s="12"/>
      <c r="D476" s="11"/>
      <c r="E476" s="32" t="str">
        <f>IF(ISERROR(VLOOKUP(D476,'Data Input (ROP Use Only)'!$D$1:$E$4,2,FALSE)),"",(VLOOKUP(D476,'Data Input (ROP Use Only)'!$D$1:$E$4,2,FALSE)))</f>
        <v/>
      </c>
      <c r="F476" s="32" t="str">
        <f>IF(ISERROR(VLOOKUP(D476,'Data Input (ROP Use Only)'!$D$1:$F$4,3,FALSE)),"",(VLOOKUP(D476,'Data Input (ROP Use Only)'!$D$1:$F$4,3,FALSE)))</f>
        <v/>
      </c>
      <c r="G476" s="9"/>
      <c r="H476" s="9"/>
      <c r="I476" s="10"/>
      <c r="J476" s="10"/>
      <c r="K476" s="10"/>
      <c r="L476" s="13">
        <f>SUM(Table19[[#This Row],[Base Wage per hour as of December 31st, 2024
 (before applying any grants/enhancements)]:[GOF (SWB) + Hourly Historical Funding (if applicable)]])</f>
        <v>0</v>
      </c>
      <c r="M476" s="7" t="str">
        <f>IF(ISERROR(VLOOKUP(D476,'Data Input (ROP Use Only)'!$D$1:$G$4,4,FALSE)),"",(VLOOKUP(D476,'Data Input (ROP Use Only)'!$D$1:$G$4,4,FALSE)))</f>
        <v/>
      </c>
      <c r="N476" s="5" t="str" cm="1">
        <f t="array" ref="N476">IFERROR((_xlfn.IFS(M476-L476&lt;=0,0,M476-L476&lt;=0,0,M476-L476&gt;=2,2,M476-L476&lt;3,M476-L476)),"")</f>
        <v/>
      </c>
      <c r="O476" s="5">
        <f>SUM(Table19[[#This Row],[Base Wage per hour as of December 31st, 2024
 (before applying any grants/enhancements)]:[GOF (SWB) + Hourly Historical Funding (if applicable)]],Table19[[#This Row],[Wage Enhancement (WEG) Eligibility Rate per hour]])</f>
        <v>0</v>
      </c>
      <c r="P476" s="5" t="str" cm="1">
        <f t="array" ref="P476">IFERROR((_xlfn.IFS(C476="NON-RECE",0,C476="Director-Approved",0,F476-O476&lt;=0,0,F476-O476&lt;=0,0,F476-O476&gt;=3,3,F476-O476&lt;3,F476-O476)),"")</f>
        <v/>
      </c>
      <c r="Q476" s="4" cm="1">
        <f t="array" ref="Q476">_xlfn.IFS(O476=0,0,O476&gt;=0,O476+P476)</f>
        <v>0</v>
      </c>
      <c r="R476" s="5" t="str">
        <f t="shared" si="7"/>
        <v/>
      </c>
      <c r="S476" s="4" cm="1">
        <f t="array" ref="S476">_xlfn.IFS(Q476=0,0,Q476&gt;=0,Q476+R476)</f>
        <v>0</v>
      </c>
      <c r="T47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6" s="5">
        <f>MAX(Table19[[#This Row],[Staff Hourly Wage as of December 31st, 2024
 (inclusive of all grants/enhancements, do NOT include top-up)]],Table19[[#This Row],[Base Wage + PE + Historical + GOF + HA + WEG + Wage increase + Wage floor ]])</f>
        <v>0</v>
      </c>
      <c r="V476" s="4">
        <f>Table19[[#This Row],[Final 2025 Hourly Wage
(Higher of column H '[2024 wage'] and column S '[2025 wage'])]]*Table19[[#This Row],[Estimated program hours worked from Jan 1st to Dec 31st 2025]]</f>
        <v>0</v>
      </c>
      <c r="X476" s="35" t="str">
        <f>Table19[[#This Row],[Wage Enhancement (WEG) Eligibility Rate per hour]]</f>
        <v/>
      </c>
      <c r="Y476" s="42">
        <f>Table19[[#This Row],[Hourly Pay Equity (PE) (if applicable)]]+Table19[[#This Row],[GOF (SWB) + Hourly Historical Funding (if applicable)]]</f>
        <v>0</v>
      </c>
      <c r="Z476" s="36">
        <f>IFERROR(Table19[[#This Row],[2025 Wage Increase Rate]]+Table19[[#This Row],[2025 Wage Floor Rate]]+Table19[[#This Row],[Wage Stability]],0)</f>
        <v>0</v>
      </c>
    </row>
    <row r="477" spans="1:26" outlineLevel="1" x14ac:dyDescent="0.55000000000000004">
      <c r="A477" s="11"/>
      <c r="B477" s="12"/>
      <c r="C477" s="12"/>
      <c r="D477" s="11"/>
      <c r="E477" s="32" t="str">
        <f>IF(ISERROR(VLOOKUP(D477,'Data Input (ROP Use Only)'!$D$1:$E$4,2,FALSE)),"",(VLOOKUP(D477,'Data Input (ROP Use Only)'!$D$1:$E$4,2,FALSE)))</f>
        <v/>
      </c>
      <c r="F477" s="32" t="str">
        <f>IF(ISERROR(VLOOKUP(D477,'Data Input (ROP Use Only)'!$D$1:$F$4,3,FALSE)),"",(VLOOKUP(D477,'Data Input (ROP Use Only)'!$D$1:$F$4,3,FALSE)))</f>
        <v/>
      </c>
      <c r="G477" s="9"/>
      <c r="H477" s="9"/>
      <c r="I477" s="10"/>
      <c r="J477" s="10"/>
      <c r="K477" s="10"/>
      <c r="L477" s="13">
        <f>SUM(Table19[[#This Row],[Base Wage per hour as of December 31st, 2024
 (before applying any grants/enhancements)]:[GOF (SWB) + Hourly Historical Funding (if applicable)]])</f>
        <v>0</v>
      </c>
      <c r="M477" s="7" t="str">
        <f>IF(ISERROR(VLOOKUP(D477,'Data Input (ROP Use Only)'!$D$1:$G$4,4,FALSE)),"",(VLOOKUP(D477,'Data Input (ROP Use Only)'!$D$1:$G$4,4,FALSE)))</f>
        <v/>
      </c>
      <c r="N477" s="5" t="str" cm="1">
        <f t="array" ref="N477">IFERROR((_xlfn.IFS(M477-L477&lt;=0,0,M477-L477&lt;=0,0,M477-L477&gt;=2,2,M477-L477&lt;3,M477-L477)),"")</f>
        <v/>
      </c>
      <c r="O477" s="5">
        <f>SUM(Table19[[#This Row],[Base Wage per hour as of December 31st, 2024
 (before applying any grants/enhancements)]:[GOF (SWB) + Hourly Historical Funding (if applicable)]],Table19[[#This Row],[Wage Enhancement (WEG) Eligibility Rate per hour]])</f>
        <v>0</v>
      </c>
      <c r="P477" s="5" t="str" cm="1">
        <f t="array" ref="P477">IFERROR((_xlfn.IFS(C477="NON-RECE",0,C477="Director-Approved",0,F477-O477&lt;=0,0,F477-O477&lt;=0,0,F477-O477&gt;=3,3,F477-O477&lt;3,F477-O477)),"")</f>
        <v/>
      </c>
      <c r="Q477" s="4" cm="1">
        <f t="array" ref="Q477">_xlfn.IFS(O477=0,0,O477&gt;=0,O477+P477)</f>
        <v>0</v>
      </c>
      <c r="R477" s="5" t="str">
        <f t="shared" si="7"/>
        <v/>
      </c>
      <c r="S477" s="4" cm="1">
        <f t="array" ref="S477">_xlfn.IFS(Q477=0,0,Q477&gt;=0,Q477+R477)</f>
        <v>0</v>
      </c>
      <c r="T47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7" s="5">
        <f>MAX(Table19[[#This Row],[Staff Hourly Wage as of December 31st, 2024
 (inclusive of all grants/enhancements, do NOT include top-up)]],Table19[[#This Row],[Base Wage + PE + Historical + GOF + HA + WEG + Wage increase + Wage floor ]])</f>
        <v>0</v>
      </c>
      <c r="V477" s="4">
        <f>Table19[[#This Row],[Final 2025 Hourly Wage
(Higher of column H '[2024 wage'] and column S '[2025 wage'])]]*Table19[[#This Row],[Estimated program hours worked from Jan 1st to Dec 31st 2025]]</f>
        <v>0</v>
      </c>
      <c r="X477" s="35" t="str">
        <f>Table19[[#This Row],[Wage Enhancement (WEG) Eligibility Rate per hour]]</f>
        <v/>
      </c>
      <c r="Y477" s="42">
        <f>Table19[[#This Row],[Hourly Pay Equity (PE) (if applicable)]]+Table19[[#This Row],[GOF (SWB) + Hourly Historical Funding (if applicable)]]</f>
        <v>0</v>
      </c>
      <c r="Z477" s="36">
        <f>IFERROR(Table19[[#This Row],[2025 Wage Increase Rate]]+Table19[[#This Row],[2025 Wage Floor Rate]]+Table19[[#This Row],[Wage Stability]],0)</f>
        <v>0</v>
      </c>
    </row>
    <row r="478" spans="1:26" outlineLevel="1" x14ac:dyDescent="0.55000000000000004">
      <c r="A478" s="11"/>
      <c r="B478" s="12"/>
      <c r="C478" s="12"/>
      <c r="D478" s="11"/>
      <c r="E478" s="32" t="str">
        <f>IF(ISERROR(VLOOKUP(D478,'Data Input (ROP Use Only)'!$D$1:$E$4,2,FALSE)),"",(VLOOKUP(D478,'Data Input (ROP Use Only)'!$D$1:$E$4,2,FALSE)))</f>
        <v/>
      </c>
      <c r="F478" s="32" t="str">
        <f>IF(ISERROR(VLOOKUP(D478,'Data Input (ROP Use Only)'!$D$1:$F$4,3,FALSE)),"",(VLOOKUP(D478,'Data Input (ROP Use Only)'!$D$1:$F$4,3,FALSE)))</f>
        <v/>
      </c>
      <c r="G478" s="9"/>
      <c r="H478" s="9"/>
      <c r="I478" s="10"/>
      <c r="J478" s="10"/>
      <c r="K478" s="10"/>
      <c r="L478" s="13">
        <f>SUM(Table19[[#This Row],[Base Wage per hour as of December 31st, 2024
 (before applying any grants/enhancements)]:[GOF (SWB) + Hourly Historical Funding (if applicable)]])</f>
        <v>0</v>
      </c>
      <c r="M478" s="7" t="str">
        <f>IF(ISERROR(VLOOKUP(D478,'Data Input (ROP Use Only)'!$D$1:$G$4,4,FALSE)),"",(VLOOKUP(D478,'Data Input (ROP Use Only)'!$D$1:$G$4,4,FALSE)))</f>
        <v/>
      </c>
      <c r="N478" s="5" t="str" cm="1">
        <f t="array" ref="N478">IFERROR((_xlfn.IFS(M478-L478&lt;=0,0,M478-L478&lt;=0,0,M478-L478&gt;=2,2,M478-L478&lt;3,M478-L478)),"")</f>
        <v/>
      </c>
      <c r="O478" s="5">
        <f>SUM(Table19[[#This Row],[Base Wage per hour as of December 31st, 2024
 (before applying any grants/enhancements)]:[GOF (SWB) + Hourly Historical Funding (if applicable)]],Table19[[#This Row],[Wage Enhancement (WEG) Eligibility Rate per hour]])</f>
        <v>0</v>
      </c>
      <c r="P478" s="5" t="str" cm="1">
        <f t="array" ref="P478">IFERROR((_xlfn.IFS(C478="NON-RECE",0,C478="Director-Approved",0,F478-O478&lt;=0,0,F478-O478&lt;=0,0,F478-O478&gt;=3,3,F478-O478&lt;3,F478-O478)),"")</f>
        <v/>
      </c>
      <c r="Q478" s="4" cm="1">
        <f t="array" ref="Q478">_xlfn.IFS(O478=0,0,O478&gt;=0,O478+P478)</f>
        <v>0</v>
      </c>
      <c r="R478" s="5" t="str">
        <f t="shared" si="7"/>
        <v/>
      </c>
      <c r="S478" s="4" cm="1">
        <f t="array" ref="S478">_xlfn.IFS(Q478=0,0,Q478&gt;=0,Q478+R478)</f>
        <v>0</v>
      </c>
      <c r="T47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8" s="5">
        <f>MAX(Table19[[#This Row],[Staff Hourly Wage as of December 31st, 2024
 (inclusive of all grants/enhancements, do NOT include top-up)]],Table19[[#This Row],[Base Wage + PE + Historical + GOF + HA + WEG + Wage increase + Wage floor ]])</f>
        <v>0</v>
      </c>
      <c r="V478" s="4">
        <f>Table19[[#This Row],[Final 2025 Hourly Wage
(Higher of column H '[2024 wage'] and column S '[2025 wage'])]]*Table19[[#This Row],[Estimated program hours worked from Jan 1st to Dec 31st 2025]]</f>
        <v>0</v>
      </c>
      <c r="X478" s="35" t="str">
        <f>Table19[[#This Row],[Wage Enhancement (WEG) Eligibility Rate per hour]]</f>
        <v/>
      </c>
      <c r="Y478" s="42">
        <f>Table19[[#This Row],[Hourly Pay Equity (PE) (if applicable)]]+Table19[[#This Row],[GOF (SWB) + Hourly Historical Funding (if applicable)]]</f>
        <v>0</v>
      </c>
      <c r="Z478" s="36">
        <f>IFERROR(Table19[[#This Row],[2025 Wage Increase Rate]]+Table19[[#This Row],[2025 Wage Floor Rate]]+Table19[[#This Row],[Wage Stability]],0)</f>
        <v>0</v>
      </c>
    </row>
    <row r="479" spans="1:26" outlineLevel="1" x14ac:dyDescent="0.55000000000000004">
      <c r="A479" s="11"/>
      <c r="B479" s="12"/>
      <c r="C479" s="12"/>
      <c r="D479" s="11"/>
      <c r="E479" s="32" t="str">
        <f>IF(ISERROR(VLOOKUP(D479,'Data Input (ROP Use Only)'!$D$1:$E$4,2,FALSE)),"",(VLOOKUP(D479,'Data Input (ROP Use Only)'!$D$1:$E$4,2,FALSE)))</f>
        <v/>
      </c>
      <c r="F479" s="32" t="str">
        <f>IF(ISERROR(VLOOKUP(D479,'Data Input (ROP Use Only)'!$D$1:$F$4,3,FALSE)),"",(VLOOKUP(D479,'Data Input (ROP Use Only)'!$D$1:$F$4,3,FALSE)))</f>
        <v/>
      </c>
      <c r="G479" s="9"/>
      <c r="H479" s="9"/>
      <c r="I479" s="10"/>
      <c r="J479" s="10"/>
      <c r="K479" s="10"/>
      <c r="L479" s="13">
        <f>SUM(Table19[[#This Row],[Base Wage per hour as of December 31st, 2024
 (before applying any grants/enhancements)]:[GOF (SWB) + Hourly Historical Funding (if applicable)]])</f>
        <v>0</v>
      </c>
      <c r="M479" s="7" t="str">
        <f>IF(ISERROR(VLOOKUP(D479,'Data Input (ROP Use Only)'!$D$1:$G$4,4,FALSE)),"",(VLOOKUP(D479,'Data Input (ROP Use Only)'!$D$1:$G$4,4,FALSE)))</f>
        <v/>
      </c>
      <c r="N479" s="5" t="str" cm="1">
        <f t="array" ref="N479">IFERROR((_xlfn.IFS(M479-L479&lt;=0,0,M479-L479&lt;=0,0,M479-L479&gt;=2,2,M479-L479&lt;3,M479-L479)),"")</f>
        <v/>
      </c>
      <c r="O479" s="5">
        <f>SUM(Table19[[#This Row],[Base Wage per hour as of December 31st, 2024
 (before applying any grants/enhancements)]:[GOF (SWB) + Hourly Historical Funding (if applicable)]],Table19[[#This Row],[Wage Enhancement (WEG) Eligibility Rate per hour]])</f>
        <v>0</v>
      </c>
      <c r="P479" s="5" t="str" cm="1">
        <f t="array" ref="P479">IFERROR((_xlfn.IFS(C479="NON-RECE",0,C479="Director-Approved",0,F479-O479&lt;=0,0,F479-O479&lt;=0,0,F479-O479&gt;=3,3,F479-O479&lt;3,F479-O479)),"")</f>
        <v/>
      </c>
      <c r="Q479" s="4" cm="1">
        <f t="array" ref="Q479">_xlfn.IFS(O479=0,0,O479&gt;=0,O479+P479)</f>
        <v>0</v>
      </c>
      <c r="R479" s="5" t="str">
        <f t="shared" si="7"/>
        <v/>
      </c>
      <c r="S479" s="4" cm="1">
        <f t="array" ref="S479">_xlfn.IFS(Q479=0,0,Q479&gt;=0,Q479+R479)</f>
        <v>0</v>
      </c>
      <c r="T47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79" s="5">
        <f>MAX(Table19[[#This Row],[Staff Hourly Wage as of December 31st, 2024
 (inclusive of all grants/enhancements, do NOT include top-up)]],Table19[[#This Row],[Base Wage + PE + Historical + GOF + HA + WEG + Wage increase + Wage floor ]])</f>
        <v>0</v>
      </c>
      <c r="V479" s="4">
        <f>Table19[[#This Row],[Final 2025 Hourly Wage
(Higher of column H '[2024 wage'] and column S '[2025 wage'])]]*Table19[[#This Row],[Estimated program hours worked from Jan 1st to Dec 31st 2025]]</f>
        <v>0</v>
      </c>
      <c r="X479" s="35" t="str">
        <f>Table19[[#This Row],[Wage Enhancement (WEG) Eligibility Rate per hour]]</f>
        <v/>
      </c>
      <c r="Y479" s="42">
        <f>Table19[[#This Row],[Hourly Pay Equity (PE) (if applicable)]]+Table19[[#This Row],[GOF (SWB) + Hourly Historical Funding (if applicable)]]</f>
        <v>0</v>
      </c>
      <c r="Z479" s="36">
        <f>IFERROR(Table19[[#This Row],[2025 Wage Increase Rate]]+Table19[[#This Row],[2025 Wage Floor Rate]]+Table19[[#This Row],[Wage Stability]],0)</f>
        <v>0</v>
      </c>
    </row>
    <row r="480" spans="1:26" outlineLevel="1" x14ac:dyDescent="0.55000000000000004">
      <c r="A480" s="11"/>
      <c r="B480" s="12"/>
      <c r="C480" s="12"/>
      <c r="D480" s="11"/>
      <c r="E480" s="32" t="str">
        <f>IF(ISERROR(VLOOKUP(D480,'Data Input (ROP Use Only)'!$D$1:$E$4,2,FALSE)),"",(VLOOKUP(D480,'Data Input (ROP Use Only)'!$D$1:$E$4,2,FALSE)))</f>
        <v/>
      </c>
      <c r="F480" s="32" t="str">
        <f>IF(ISERROR(VLOOKUP(D480,'Data Input (ROP Use Only)'!$D$1:$F$4,3,FALSE)),"",(VLOOKUP(D480,'Data Input (ROP Use Only)'!$D$1:$F$4,3,FALSE)))</f>
        <v/>
      </c>
      <c r="G480" s="9"/>
      <c r="H480" s="9"/>
      <c r="I480" s="10"/>
      <c r="J480" s="10"/>
      <c r="K480" s="10"/>
      <c r="L480" s="13">
        <f>SUM(Table19[[#This Row],[Base Wage per hour as of December 31st, 2024
 (before applying any grants/enhancements)]:[GOF (SWB) + Hourly Historical Funding (if applicable)]])</f>
        <v>0</v>
      </c>
      <c r="M480" s="7" t="str">
        <f>IF(ISERROR(VLOOKUP(D480,'Data Input (ROP Use Only)'!$D$1:$G$4,4,FALSE)),"",(VLOOKUP(D480,'Data Input (ROP Use Only)'!$D$1:$G$4,4,FALSE)))</f>
        <v/>
      </c>
      <c r="N480" s="5" t="str" cm="1">
        <f t="array" ref="N480">IFERROR((_xlfn.IFS(M480-L480&lt;=0,0,M480-L480&lt;=0,0,M480-L480&gt;=2,2,M480-L480&lt;3,M480-L480)),"")</f>
        <v/>
      </c>
      <c r="O480" s="5">
        <f>SUM(Table19[[#This Row],[Base Wage per hour as of December 31st, 2024
 (before applying any grants/enhancements)]:[GOF (SWB) + Hourly Historical Funding (if applicable)]],Table19[[#This Row],[Wage Enhancement (WEG) Eligibility Rate per hour]])</f>
        <v>0</v>
      </c>
      <c r="P480" s="5" t="str" cm="1">
        <f t="array" ref="P480">IFERROR((_xlfn.IFS(C480="NON-RECE",0,C480="Director-Approved",0,F480-O480&lt;=0,0,F480-O480&lt;=0,0,F480-O480&gt;=3,3,F480-O480&lt;3,F480-O480)),"")</f>
        <v/>
      </c>
      <c r="Q480" s="4" cm="1">
        <f t="array" ref="Q480">_xlfn.IFS(O480=0,0,O480&gt;=0,O480+P480)</f>
        <v>0</v>
      </c>
      <c r="R480" s="5" t="str">
        <f t="shared" si="7"/>
        <v/>
      </c>
      <c r="S480" s="4" cm="1">
        <f t="array" ref="S480">_xlfn.IFS(Q480=0,0,Q480&gt;=0,Q480+R480)</f>
        <v>0</v>
      </c>
      <c r="T48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0" s="5">
        <f>MAX(Table19[[#This Row],[Staff Hourly Wage as of December 31st, 2024
 (inclusive of all grants/enhancements, do NOT include top-up)]],Table19[[#This Row],[Base Wage + PE + Historical + GOF + HA + WEG + Wage increase + Wage floor ]])</f>
        <v>0</v>
      </c>
      <c r="V480" s="4">
        <f>Table19[[#This Row],[Final 2025 Hourly Wage
(Higher of column H '[2024 wage'] and column S '[2025 wage'])]]*Table19[[#This Row],[Estimated program hours worked from Jan 1st to Dec 31st 2025]]</f>
        <v>0</v>
      </c>
      <c r="X480" s="35" t="str">
        <f>Table19[[#This Row],[Wage Enhancement (WEG) Eligibility Rate per hour]]</f>
        <v/>
      </c>
      <c r="Y480" s="42">
        <f>Table19[[#This Row],[Hourly Pay Equity (PE) (if applicable)]]+Table19[[#This Row],[GOF (SWB) + Hourly Historical Funding (if applicable)]]</f>
        <v>0</v>
      </c>
      <c r="Z480" s="36">
        <f>IFERROR(Table19[[#This Row],[2025 Wage Increase Rate]]+Table19[[#This Row],[2025 Wage Floor Rate]]+Table19[[#This Row],[Wage Stability]],0)</f>
        <v>0</v>
      </c>
    </row>
    <row r="481" spans="1:26" outlineLevel="1" x14ac:dyDescent="0.55000000000000004">
      <c r="A481" s="11"/>
      <c r="B481" s="12"/>
      <c r="C481" s="12"/>
      <c r="D481" s="11"/>
      <c r="E481" s="32" t="str">
        <f>IF(ISERROR(VLOOKUP(D481,'Data Input (ROP Use Only)'!$D$1:$E$4,2,FALSE)),"",(VLOOKUP(D481,'Data Input (ROP Use Only)'!$D$1:$E$4,2,FALSE)))</f>
        <v/>
      </c>
      <c r="F481" s="32" t="str">
        <f>IF(ISERROR(VLOOKUP(D481,'Data Input (ROP Use Only)'!$D$1:$F$4,3,FALSE)),"",(VLOOKUP(D481,'Data Input (ROP Use Only)'!$D$1:$F$4,3,FALSE)))</f>
        <v/>
      </c>
      <c r="G481" s="9"/>
      <c r="H481" s="9"/>
      <c r="I481" s="10"/>
      <c r="J481" s="10"/>
      <c r="K481" s="10"/>
      <c r="L481" s="13">
        <f>SUM(Table19[[#This Row],[Base Wage per hour as of December 31st, 2024
 (before applying any grants/enhancements)]:[GOF (SWB) + Hourly Historical Funding (if applicable)]])</f>
        <v>0</v>
      </c>
      <c r="M481" s="7" t="str">
        <f>IF(ISERROR(VLOOKUP(D481,'Data Input (ROP Use Only)'!$D$1:$G$4,4,FALSE)),"",(VLOOKUP(D481,'Data Input (ROP Use Only)'!$D$1:$G$4,4,FALSE)))</f>
        <v/>
      </c>
      <c r="N481" s="5" t="str" cm="1">
        <f t="array" ref="N481">IFERROR((_xlfn.IFS(M481-L481&lt;=0,0,M481-L481&lt;=0,0,M481-L481&gt;=2,2,M481-L481&lt;3,M481-L481)),"")</f>
        <v/>
      </c>
      <c r="O481" s="5">
        <f>SUM(Table19[[#This Row],[Base Wage per hour as of December 31st, 2024
 (before applying any grants/enhancements)]:[GOF (SWB) + Hourly Historical Funding (if applicable)]],Table19[[#This Row],[Wage Enhancement (WEG) Eligibility Rate per hour]])</f>
        <v>0</v>
      </c>
      <c r="P481" s="5" t="str" cm="1">
        <f t="array" ref="P481">IFERROR((_xlfn.IFS(C481="NON-RECE",0,C481="Director-Approved",0,F481-O481&lt;=0,0,F481-O481&lt;=0,0,F481-O481&gt;=3,3,F481-O481&lt;3,F481-O481)),"")</f>
        <v/>
      </c>
      <c r="Q481" s="4" cm="1">
        <f t="array" ref="Q481">_xlfn.IFS(O481=0,0,O481&gt;=0,O481+P481)</f>
        <v>0</v>
      </c>
      <c r="R481" s="5" t="str">
        <f t="shared" si="7"/>
        <v/>
      </c>
      <c r="S481" s="4" cm="1">
        <f t="array" ref="S481">_xlfn.IFS(Q481=0,0,Q481&gt;=0,Q481+R481)</f>
        <v>0</v>
      </c>
      <c r="T48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1" s="5">
        <f>MAX(Table19[[#This Row],[Staff Hourly Wage as of December 31st, 2024
 (inclusive of all grants/enhancements, do NOT include top-up)]],Table19[[#This Row],[Base Wage + PE + Historical + GOF + HA + WEG + Wage increase + Wage floor ]])</f>
        <v>0</v>
      </c>
      <c r="V481" s="4">
        <f>Table19[[#This Row],[Final 2025 Hourly Wage
(Higher of column H '[2024 wage'] and column S '[2025 wage'])]]*Table19[[#This Row],[Estimated program hours worked from Jan 1st to Dec 31st 2025]]</f>
        <v>0</v>
      </c>
      <c r="X481" s="35" t="str">
        <f>Table19[[#This Row],[Wage Enhancement (WEG) Eligibility Rate per hour]]</f>
        <v/>
      </c>
      <c r="Y481" s="42">
        <f>Table19[[#This Row],[Hourly Pay Equity (PE) (if applicable)]]+Table19[[#This Row],[GOF (SWB) + Hourly Historical Funding (if applicable)]]</f>
        <v>0</v>
      </c>
      <c r="Z481" s="36">
        <f>IFERROR(Table19[[#This Row],[2025 Wage Increase Rate]]+Table19[[#This Row],[2025 Wage Floor Rate]]+Table19[[#This Row],[Wage Stability]],0)</f>
        <v>0</v>
      </c>
    </row>
    <row r="482" spans="1:26" outlineLevel="1" x14ac:dyDescent="0.55000000000000004">
      <c r="A482" s="11"/>
      <c r="B482" s="12"/>
      <c r="C482" s="12"/>
      <c r="D482" s="11"/>
      <c r="E482" s="32" t="str">
        <f>IF(ISERROR(VLOOKUP(D482,'Data Input (ROP Use Only)'!$D$1:$E$4,2,FALSE)),"",(VLOOKUP(D482,'Data Input (ROP Use Only)'!$D$1:$E$4,2,FALSE)))</f>
        <v/>
      </c>
      <c r="F482" s="32" t="str">
        <f>IF(ISERROR(VLOOKUP(D482,'Data Input (ROP Use Only)'!$D$1:$F$4,3,FALSE)),"",(VLOOKUP(D482,'Data Input (ROP Use Only)'!$D$1:$F$4,3,FALSE)))</f>
        <v/>
      </c>
      <c r="G482" s="9"/>
      <c r="H482" s="9"/>
      <c r="I482" s="10"/>
      <c r="J482" s="10"/>
      <c r="K482" s="10"/>
      <c r="L482" s="13">
        <f>SUM(Table19[[#This Row],[Base Wage per hour as of December 31st, 2024
 (before applying any grants/enhancements)]:[GOF (SWB) + Hourly Historical Funding (if applicable)]])</f>
        <v>0</v>
      </c>
      <c r="M482" s="7" t="str">
        <f>IF(ISERROR(VLOOKUP(D482,'Data Input (ROP Use Only)'!$D$1:$G$4,4,FALSE)),"",(VLOOKUP(D482,'Data Input (ROP Use Only)'!$D$1:$G$4,4,FALSE)))</f>
        <v/>
      </c>
      <c r="N482" s="5" t="str" cm="1">
        <f t="array" ref="N482">IFERROR((_xlfn.IFS(M482-L482&lt;=0,0,M482-L482&lt;=0,0,M482-L482&gt;=2,2,M482-L482&lt;3,M482-L482)),"")</f>
        <v/>
      </c>
      <c r="O482" s="5">
        <f>SUM(Table19[[#This Row],[Base Wage per hour as of December 31st, 2024
 (before applying any grants/enhancements)]:[GOF (SWB) + Hourly Historical Funding (if applicable)]],Table19[[#This Row],[Wage Enhancement (WEG) Eligibility Rate per hour]])</f>
        <v>0</v>
      </c>
      <c r="P482" s="5" t="str" cm="1">
        <f t="array" ref="P482">IFERROR((_xlfn.IFS(C482="NON-RECE",0,C482="Director-Approved",0,F482-O482&lt;=0,0,F482-O482&lt;=0,0,F482-O482&gt;=3,3,F482-O482&lt;3,F482-O482)),"")</f>
        <v/>
      </c>
      <c r="Q482" s="4" cm="1">
        <f t="array" ref="Q482">_xlfn.IFS(O482=0,0,O482&gt;=0,O482+P482)</f>
        <v>0</v>
      </c>
      <c r="R482" s="5" t="str">
        <f t="shared" si="7"/>
        <v/>
      </c>
      <c r="S482" s="4" cm="1">
        <f t="array" ref="S482">_xlfn.IFS(Q482=0,0,Q482&gt;=0,Q482+R482)</f>
        <v>0</v>
      </c>
      <c r="T48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2" s="5">
        <f>MAX(Table19[[#This Row],[Staff Hourly Wage as of December 31st, 2024
 (inclusive of all grants/enhancements, do NOT include top-up)]],Table19[[#This Row],[Base Wage + PE + Historical + GOF + HA + WEG + Wage increase + Wage floor ]])</f>
        <v>0</v>
      </c>
      <c r="V482" s="4">
        <f>Table19[[#This Row],[Final 2025 Hourly Wage
(Higher of column H '[2024 wage'] and column S '[2025 wage'])]]*Table19[[#This Row],[Estimated program hours worked from Jan 1st to Dec 31st 2025]]</f>
        <v>0</v>
      </c>
      <c r="X482" s="35" t="str">
        <f>Table19[[#This Row],[Wage Enhancement (WEG) Eligibility Rate per hour]]</f>
        <v/>
      </c>
      <c r="Y482" s="42">
        <f>Table19[[#This Row],[Hourly Pay Equity (PE) (if applicable)]]+Table19[[#This Row],[GOF (SWB) + Hourly Historical Funding (if applicable)]]</f>
        <v>0</v>
      </c>
      <c r="Z482" s="36">
        <f>IFERROR(Table19[[#This Row],[2025 Wage Increase Rate]]+Table19[[#This Row],[2025 Wage Floor Rate]]+Table19[[#This Row],[Wage Stability]],0)</f>
        <v>0</v>
      </c>
    </row>
    <row r="483" spans="1:26" outlineLevel="1" x14ac:dyDescent="0.55000000000000004">
      <c r="A483" s="8"/>
      <c r="B483" s="12"/>
      <c r="C483" s="12"/>
      <c r="D483" s="8"/>
      <c r="E483" s="32" t="str">
        <f>IF(ISERROR(VLOOKUP(D483,'Data Input (ROP Use Only)'!$D$1:$E$4,2,FALSE)),"",(VLOOKUP(D483,'Data Input (ROP Use Only)'!$D$1:$E$4,2,FALSE)))</f>
        <v/>
      </c>
      <c r="F483" s="32" t="str">
        <f>IF(ISERROR(VLOOKUP(D483,'Data Input (ROP Use Only)'!$D$1:$F$4,3,FALSE)),"",(VLOOKUP(D483,'Data Input (ROP Use Only)'!$D$1:$F$4,3,FALSE)))</f>
        <v/>
      </c>
      <c r="G483" s="6"/>
      <c r="H483" s="6"/>
      <c r="I483" s="10"/>
      <c r="J483" s="10"/>
      <c r="K483" s="10"/>
      <c r="L483" s="13">
        <f>SUM(Table19[[#This Row],[Base Wage per hour as of December 31st, 2024
 (before applying any grants/enhancements)]:[GOF (SWB) + Hourly Historical Funding (if applicable)]])</f>
        <v>0</v>
      </c>
      <c r="M483" s="7" t="str">
        <f>IF(ISERROR(VLOOKUP(D483,'Data Input (ROP Use Only)'!$D$1:$G$4,4,FALSE)),"",(VLOOKUP(D483,'Data Input (ROP Use Only)'!$D$1:$G$4,4,FALSE)))</f>
        <v/>
      </c>
      <c r="N483" s="5" t="str" cm="1">
        <f t="array" ref="N483">IFERROR((_xlfn.IFS(M483-L483&lt;=0,0,M483-L483&lt;=0,0,M483-L483&gt;=2,2,M483-L483&lt;3,M483-L483)),"")</f>
        <v/>
      </c>
      <c r="O483" s="5">
        <f>SUM(Table19[[#This Row],[Base Wage per hour as of December 31st, 2024
 (before applying any grants/enhancements)]:[GOF (SWB) + Hourly Historical Funding (if applicable)]],Table19[[#This Row],[Wage Enhancement (WEG) Eligibility Rate per hour]])</f>
        <v>0</v>
      </c>
      <c r="P483" s="5" t="str" cm="1">
        <f t="array" ref="P483">IFERROR((_xlfn.IFS(C483="NON-RECE",0,C483="Director-Approved",0,F483-O483&lt;=0,0,F483-O483&lt;=0,0,F483-O483&gt;=3,3,F483-O483&lt;3,F483-O483)),"")</f>
        <v/>
      </c>
      <c r="Q483" s="4" cm="1">
        <f t="array" ref="Q483">_xlfn.IFS(O483=0,0,O483&gt;=0,O483+P483)</f>
        <v>0</v>
      </c>
      <c r="R483" s="5" t="str">
        <f t="shared" si="7"/>
        <v/>
      </c>
      <c r="S483" s="4" cm="1">
        <f t="array" ref="S483">_xlfn.IFS(Q483=0,0,Q483&gt;=0,Q483+R483)</f>
        <v>0</v>
      </c>
      <c r="T48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3" s="5">
        <f>MAX(Table19[[#This Row],[Staff Hourly Wage as of December 31st, 2024
 (inclusive of all grants/enhancements, do NOT include top-up)]],Table19[[#This Row],[Base Wage + PE + Historical + GOF + HA + WEG + Wage increase + Wage floor ]])</f>
        <v>0</v>
      </c>
      <c r="V483" s="4">
        <f>Table19[[#This Row],[Final 2025 Hourly Wage
(Higher of column H '[2024 wage'] and column S '[2025 wage'])]]*Table19[[#This Row],[Estimated program hours worked from Jan 1st to Dec 31st 2025]]</f>
        <v>0</v>
      </c>
      <c r="X483" s="35" t="str">
        <f>Table19[[#This Row],[Wage Enhancement (WEG) Eligibility Rate per hour]]</f>
        <v/>
      </c>
      <c r="Y483" s="42">
        <f>Table19[[#This Row],[Hourly Pay Equity (PE) (if applicable)]]+Table19[[#This Row],[GOF (SWB) + Hourly Historical Funding (if applicable)]]</f>
        <v>0</v>
      </c>
      <c r="Z483" s="36">
        <f>IFERROR(Table19[[#This Row],[2025 Wage Increase Rate]]+Table19[[#This Row],[2025 Wage Floor Rate]]+Table19[[#This Row],[Wage Stability]],0)</f>
        <v>0</v>
      </c>
    </row>
    <row r="484" spans="1:26" outlineLevel="1" x14ac:dyDescent="0.55000000000000004">
      <c r="A484" s="8"/>
      <c r="B484" s="12"/>
      <c r="C484" s="12"/>
      <c r="D484" s="8"/>
      <c r="E484" s="32" t="str">
        <f>IF(ISERROR(VLOOKUP(D484,'Data Input (ROP Use Only)'!$D$1:$E$4,2,FALSE)),"",(VLOOKUP(D484,'Data Input (ROP Use Only)'!$D$1:$E$4,2,FALSE)))</f>
        <v/>
      </c>
      <c r="F484" s="32" t="str">
        <f>IF(ISERROR(VLOOKUP(D484,'Data Input (ROP Use Only)'!$D$1:$F$4,3,FALSE)),"",(VLOOKUP(D484,'Data Input (ROP Use Only)'!$D$1:$F$4,3,FALSE)))</f>
        <v/>
      </c>
      <c r="G484" s="6"/>
      <c r="H484" s="6"/>
      <c r="I484" s="10"/>
      <c r="J484" s="10"/>
      <c r="K484" s="10"/>
      <c r="L484" s="13">
        <f>SUM(Table19[[#This Row],[Base Wage per hour as of December 31st, 2024
 (before applying any grants/enhancements)]:[GOF (SWB) + Hourly Historical Funding (if applicable)]])</f>
        <v>0</v>
      </c>
      <c r="M484" s="7" t="str">
        <f>IF(ISERROR(VLOOKUP(D484,'Data Input (ROP Use Only)'!$D$1:$G$4,4,FALSE)),"",(VLOOKUP(D484,'Data Input (ROP Use Only)'!$D$1:$G$4,4,FALSE)))</f>
        <v/>
      </c>
      <c r="N484" s="5" t="str" cm="1">
        <f t="array" ref="N484">IFERROR((_xlfn.IFS(M484-L484&lt;=0,0,M484-L484&lt;=0,0,M484-L484&gt;=2,2,M484-L484&lt;3,M484-L484)),"")</f>
        <v/>
      </c>
      <c r="O484" s="5">
        <f>SUM(Table19[[#This Row],[Base Wage per hour as of December 31st, 2024
 (before applying any grants/enhancements)]:[GOF (SWB) + Hourly Historical Funding (if applicable)]],Table19[[#This Row],[Wage Enhancement (WEG) Eligibility Rate per hour]])</f>
        <v>0</v>
      </c>
      <c r="P484" s="5" t="str" cm="1">
        <f t="array" ref="P484">IFERROR((_xlfn.IFS(C484="NON-RECE",0,C484="Director-Approved",0,F484-O484&lt;=0,0,F484-O484&lt;=0,0,F484-O484&gt;=3,3,F484-O484&lt;3,F484-O484)),"")</f>
        <v/>
      </c>
      <c r="Q484" s="4" cm="1">
        <f t="array" ref="Q484">_xlfn.IFS(O484=0,0,O484&gt;=0,O484+P484)</f>
        <v>0</v>
      </c>
      <c r="R484" s="5" t="str">
        <f t="shared" si="7"/>
        <v/>
      </c>
      <c r="S484" s="4" cm="1">
        <f t="array" ref="S484">_xlfn.IFS(Q484=0,0,Q484&gt;=0,Q484+R484)</f>
        <v>0</v>
      </c>
      <c r="T48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4" s="5">
        <f>MAX(Table19[[#This Row],[Staff Hourly Wage as of December 31st, 2024
 (inclusive of all grants/enhancements, do NOT include top-up)]],Table19[[#This Row],[Base Wage + PE + Historical + GOF + HA + WEG + Wage increase + Wage floor ]])</f>
        <v>0</v>
      </c>
      <c r="V484" s="4">
        <f>Table19[[#This Row],[Final 2025 Hourly Wage
(Higher of column H '[2024 wage'] and column S '[2025 wage'])]]*Table19[[#This Row],[Estimated program hours worked from Jan 1st to Dec 31st 2025]]</f>
        <v>0</v>
      </c>
      <c r="X484" s="35" t="str">
        <f>Table19[[#This Row],[Wage Enhancement (WEG) Eligibility Rate per hour]]</f>
        <v/>
      </c>
      <c r="Y484" s="42">
        <f>Table19[[#This Row],[Hourly Pay Equity (PE) (if applicable)]]+Table19[[#This Row],[GOF (SWB) + Hourly Historical Funding (if applicable)]]</f>
        <v>0</v>
      </c>
      <c r="Z484" s="36">
        <f>IFERROR(Table19[[#This Row],[2025 Wage Increase Rate]]+Table19[[#This Row],[2025 Wage Floor Rate]]+Table19[[#This Row],[Wage Stability]],0)</f>
        <v>0</v>
      </c>
    </row>
    <row r="485" spans="1:26" outlineLevel="1" x14ac:dyDescent="0.55000000000000004">
      <c r="A485" s="8"/>
      <c r="B485" s="12"/>
      <c r="C485" s="12"/>
      <c r="D485" s="8"/>
      <c r="E485" s="32" t="str">
        <f>IF(ISERROR(VLOOKUP(D485,'Data Input (ROP Use Only)'!$D$1:$E$4,2,FALSE)),"",(VLOOKUP(D485,'Data Input (ROP Use Only)'!$D$1:$E$4,2,FALSE)))</f>
        <v/>
      </c>
      <c r="F485" s="32" t="str">
        <f>IF(ISERROR(VLOOKUP(D485,'Data Input (ROP Use Only)'!$D$1:$F$4,3,FALSE)),"",(VLOOKUP(D485,'Data Input (ROP Use Only)'!$D$1:$F$4,3,FALSE)))</f>
        <v/>
      </c>
      <c r="G485" s="6"/>
      <c r="H485" s="6"/>
      <c r="I485" s="10"/>
      <c r="J485" s="10"/>
      <c r="K485" s="10"/>
      <c r="L485" s="13">
        <f>SUM(Table19[[#This Row],[Base Wage per hour as of December 31st, 2024
 (before applying any grants/enhancements)]:[GOF (SWB) + Hourly Historical Funding (if applicable)]])</f>
        <v>0</v>
      </c>
      <c r="M485" s="7" t="str">
        <f>IF(ISERROR(VLOOKUP(D485,'Data Input (ROP Use Only)'!$D$1:$G$4,4,FALSE)),"",(VLOOKUP(D485,'Data Input (ROP Use Only)'!$D$1:$G$4,4,FALSE)))</f>
        <v/>
      </c>
      <c r="N485" s="5" t="str" cm="1">
        <f t="array" ref="N485">IFERROR((_xlfn.IFS(M485-L485&lt;=0,0,M485-L485&lt;=0,0,M485-L485&gt;=2,2,M485-L485&lt;3,M485-L485)),"")</f>
        <v/>
      </c>
      <c r="O485" s="5">
        <f>SUM(Table19[[#This Row],[Base Wage per hour as of December 31st, 2024
 (before applying any grants/enhancements)]:[GOF (SWB) + Hourly Historical Funding (if applicable)]],Table19[[#This Row],[Wage Enhancement (WEG) Eligibility Rate per hour]])</f>
        <v>0</v>
      </c>
      <c r="P485" s="5" t="str" cm="1">
        <f t="array" ref="P485">IFERROR((_xlfn.IFS(C485="NON-RECE",0,C485="Director-Approved",0,F485-O485&lt;=0,0,F485-O485&lt;=0,0,F485-O485&gt;=3,3,F485-O485&lt;3,F485-O485)),"")</f>
        <v/>
      </c>
      <c r="Q485" s="4" cm="1">
        <f t="array" ref="Q485">_xlfn.IFS(O485=0,0,O485&gt;=0,O485+P485)</f>
        <v>0</v>
      </c>
      <c r="R485" s="5" t="str">
        <f t="shared" si="7"/>
        <v/>
      </c>
      <c r="S485" s="4" cm="1">
        <f t="array" ref="S485">_xlfn.IFS(Q485=0,0,Q485&gt;=0,Q485+R485)</f>
        <v>0</v>
      </c>
      <c r="T48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5" s="5">
        <f>MAX(Table19[[#This Row],[Staff Hourly Wage as of December 31st, 2024
 (inclusive of all grants/enhancements, do NOT include top-up)]],Table19[[#This Row],[Base Wage + PE + Historical + GOF + HA + WEG + Wage increase + Wage floor ]])</f>
        <v>0</v>
      </c>
      <c r="V485" s="4">
        <f>Table19[[#This Row],[Final 2025 Hourly Wage
(Higher of column H '[2024 wage'] and column S '[2025 wage'])]]*Table19[[#This Row],[Estimated program hours worked from Jan 1st to Dec 31st 2025]]</f>
        <v>0</v>
      </c>
      <c r="X485" s="35" t="str">
        <f>Table19[[#This Row],[Wage Enhancement (WEG) Eligibility Rate per hour]]</f>
        <v/>
      </c>
      <c r="Y485" s="42">
        <f>Table19[[#This Row],[Hourly Pay Equity (PE) (if applicable)]]+Table19[[#This Row],[GOF (SWB) + Hourly Historical Funding (if applicable)]]</f>
        <v>0</v>
      </c>
      <c r="Z485" s="36">
        <f>IFERROR(Table19[[#This Row],[2025 Wage Increase Rate]]+Table19[[#This Row],[2025 Wage Floor Rate]]+Table19[[#This Row],[Wage Stability]],0)</f>
        <v>0</v>
      </c>
    </row>
    <row r="486" spans="1:26" outlineLevel="1" x14ac:dyDescent="0.55000000000000004">
      <c r="A486" s="8"/>
      <c r="B486" s="12"/>
      <c r="C486" s="12"/>
      <c r="D486" s="8"/>
      <c r="E486" s="32" t="str">
        <f>IF(ISERROR(VLOOKUP(D486,'Data Input (ROP Use Only)'!$D$1:$E$4,2,FALSE)),"",(VLOOKUP(D486,'Data Input (ROP Use Only)'!$D$1:$E$4,2,FALSE)))</f>
        <v/>
      </c>
      <c r="F486" s="32" t="str">
        <f>IF(ISERROR(VLOOKUP(D486,'Data Input (ROP Use Only)'!$D$1:$F$4,3,FALSE)),"",(VLOOKUP(D486,'Data Input (ROP Use Only)'!$D$1:$F$4,3,FALSE)))</f>
        <v/>
      </c>
      <c r="G486" s="6"/>
      <c r="H486" s="6"/>
      <c r="I486" s="10"/>
      <c r="J486" s="10"/>
      <c r="K486" s="10"/>
      <c r="L486" s="13">
        <f>SUM(Table19[[#This Row],[Base Wage per hour as of December 31st, 2024
 (before applying any grants/enhancements)]:[GOF (SWB) + Hourly Historical Funding (if applicable)]])</f>
        <v>0</v>
      </c>
      <c r="M486" s="7" t="str">
        <f>IF(ISERROR(VLOOKUP(D486,'Data Input (ROP Use Only)'!$D$1:$G$4,4,FALSE)),"",(VLOOKUP(D486,'Data Input (ROP Use Only)'!$D$1:$G$4,4,FALSE)))</f>
        <v/>
      </c>
      <c r="N486" s="5" t="str" cm="1">
        <f t="array" ref="N486">IFERROR((_xlfn.IFS(M486-L486&lt;=0,0,M486-L486&lt;=0,0,M486-L486&gt;=2,2,M486-L486&lt;3,M486-L486)),"")</f>
        <v/>
      </c>
      <c r="O486" s="5">
        <f>SUM(Table19[[#This Row],[Base Wage per hour as of December 31st, 2024
 (before applying any grants/enhancements)]:[GOF (SWB) + Hourly Historical Funding (if applicable)]],Table19[[#This Row],[Wage Enhancement (WEG) Eligibility Rate per hour]])</f>
        <v>0</v>
      </c>
      <c r="P486" s="5" t="str" cm="1">
        <f t="array" ref="P486">IFERROR((_xlfn.IFS(C486="NON-RECE",0,C486="Director-Approved",0,F486-O486&lt;=0,0,F486-O486&lt;=0,0,F486-O486&gt;=3,3,F486-O486&lt;3,F486-O486)),"")</f>
        <v/>
      </c>
      <c r="Q486" s="4" cm="1">
        <f t="array" ref="Q486">_xlfn.IFS(O486=0,0,O486&gt;=0,O486+P486)</f>
        <v>0</v>
      </c>
      <c r="R486" s="5" t="str">
        <f t="shared" si="7"/>
        <v/>
      </c>
      <c r="S486" s="4" cm="1">
        <f t="array" ref="S486">_xlfn.IFS(Q486=0,0,Q486&gt;=0,Q486+R486)</f>
        <v>0</v>
      </c>
      <c r="T48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6" s="5">
        <f>MAX(Table19[[#This Row],[Staff Hourly Wage as of December 31st, 2024
 (inclusive of all grants/enhancements, do NOT include top-up)]],Table19[[#This Row],[Base Wage + PE + Historical + GOF + HA + WEG + Wage increase + Wage floor ]])</f>
        <v>0</v>
      </c>
      <c r="V486" s="4">
        <f>Table19[[#This Row],[Final 2025 Hourly Wage
(Higher of column H '[2024 wage'] and column S '[2025 wage'])]]*Table19[[#This Row],[Estimated program hours worked from Jan 1st to Dec 31st 2025]]</f>
        <v>0</v>
      </c>
      <c r="X486" s="35" t="str">
        <f>Table19[[#This Row],[Wage Enhancement (WEG) Eligibility Rate per hour]]</f>
        <v/>
      </c>
      <c r="Y486" s="42">
        <f>Table19[[#This Row],[Hourly Pay Equity (PE) (if applicable)]]+Table19[[#This Row],[GOF (SWB) + Hourly Historical Funding (if applicable)]]</f>
        <v>0</v>
      </c>
      <c r="Z486" s="36">
        <f>IFERROR(Table19[[#This Row],[2025 Wage Increase Rate]]+Table19[[#This Row],[2025 Wage Floor Rate]]+Table19[[#This Row],[Wage Stability]],0)</f>
        <v>0</v>
      </c>
    </row>
    <row r="487" spans="1:26" outlineLevel="1" x14ac:dyDescent="0.55000000000000004">
      <c r="A487" s="8"/>
      <c r="B487" s="12"/>
      <c r="C487" s="12"/>
      <c r="D487" s="8"/>
      <c r="E487" s="32" t="str">
        <f>IF(ISERROR(VLOOKUP(D487,'Data Input (ROP Use Only)'!$D$1:$E$4,2,FALSE)),"",(VLOOKUP(D487,'Data Input (ROP Use Only)'!$D$1:$E$4,2,FALSE)))</f>
        <v/>
      </c>
      <c r="F487" s="32" t="str">
        <f>IF(ISERROR(VLOOKUP(D487,'Data Input (ROP Use Only)'!$D$1:$F$4,3,FALSE)),"",(VLOOKUP(D487,'Data Input (ROP Use Only)'!$D$1:$F$4,3,FALSE)))</f>
        <v/>
      </c>
      <c r="G487" s="6"/>
      <c r="H487" s="6"/>
      <c r="I487" s="10"/>
      <c r="J487" s="10"/>
      <c r="K487" s="10"/>
      <c r="L487" s="13">
        <f>SUM(Table19[[#This Row],[Base Wage per hour as of December 31st, 2024
 (before applying any grants/enhancements)]:[GOF (SWB) + Hourly Historical Funding (if applicable)]])</f>
        <v>0</v>
      </c>
      <c r="M487" s="7" t="str">
        <f>IF(ISERROR(VLOOKUP(D487,'Data Input (ROP Use Only)'!$D$1:$G$4,4,FALSE)),"",(VLOOKUP(D487,'Data Input (ROP Use Only)'!$D$1:$G$4,4,FALSE)))</f>
        <v/>
      </c>
      <c r="N487" s="5" t="str" cm="1">
        <f t="array" ref="N487">IFERROR((_xlfn.IFS(M487-L487&lt;=0,0,M487-L487&lt;=0,0,M487-L487&gt;=2,2,M487-L487&lt;3,M487-L487)),"")</f>
        <v/>
      </c>
      <c r="O487" s="5">
        <f>SUM(Table19[[#This Row],[Base Wage per hour as of December 31st, 2024
 (before applying any grants/enhancements)]:[GOF (SWB) + Hourly Historical Funding (if applicable)]],Table19[[#This Row],[Wage Enhancement (WEG) Eligibility Rate per hour]])</f>
        <v>0</v>
      </c>
      <c r="P487" s="5" t="str" cm="1">
        <f t="array" ref="P487">IFERROR((_xlfn.IFS(C487="NON-RECE",0,C487="Director-Approved",0,F487-O487&lt;=0,0,F487-O487&lt;=0,0,F487-O487&gt;=3,3,F487-O487&lt;3,F487-O487)),"")</f>
        <v/>
      </c>
      <c r="Q487" s="4" cm="1">
        <f t="array" ref="Q487">_xlfn.IFS(O487=0,0,O487&gt;=0,O487+P487)</f>
        <v>0</v>
      </c>
      <c r="R487" s="5" t="str">
        <f t="shared" si="7"/>
        <v/>
      </c>
      <c r="S487" s="4" cm="1">
        <f t="array" ref="S487">_xlfn.IFS(Q487=0,0,Q487&gt;=0,Q487+R487)</f>
        <v>0</v>
      </c>
      <c r="T48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7" s="5">
        <f>MAX(Table19[[#This Row],[Staff Hourly Wage as of December 31st, 2024
 (inclusive of all grants/enhancements, do NOT include top-up)]],Table19[[#This Row],[Base Wage + PE + Historical + GOF + HA + WEG + Wage increase + Wage floor ]])</f>
        <v>0</v>
      </c>
      <c r="V487" s="4">
        <f>Table19[[#This Row],[Final 2025 Hourly Wage
(Higher of column H '[2024 wage'] and column S '[2025 wage'])]]*Table19[[#This Row],[Estimated program hours worked from Jan 1st to Dec 31st 2025]]</f>
        <v>0</v>
      </c>
      <c r="X487" s="35" t="str">
        <f>Table19[[#This Row],[Wage Enhancement (WEG) Eligibility Rate per hour]]</f>
        <v/>
      </c>
      <c r="Y487" s="42">
        <f>Table19[[#This Row],[Hourly Pay Equity (PE) (if applicable)]]+Table19[[#This Row],[GOF (SWB) + Hourly Historical Funding (if applicable)]]</f>
        <v>0</v>
      </c>
      <c r="Z487" s="36">
        <f>IFERROR(Table19[[#This Row],[2025 Wage Increase Rate]]+Table19[[#This Row],[2025 Wage Floor Rate]]+Table19[[#This Row],[Wage Stability]],0)</f>
        <v>0</v>
      </c>
    </row>
    <row r="488" spans="1:26" outlineLevel="1" x14ac:dyDescent="0.55000000000000004">
      <c r="A488" s="11"/>
      <c r="B488" s="12"/>
      <c r="C488" s="12"/>
      <c r="D488" s="11"/>
      <c r="E488" s="32" t="str">
        <f>IF(ISERROR(VLOOKUP(D488,'Data Input (ROP Use Only)'!$D$1:$E$4,2,FALSE)),"",(VLOOKUP(D488,'Data Input (ROP Use Only)'!$D$1:$E$4,2,FALSE)))</f>
        <v/>
      </c>
      <c r="F488" s="32" t="str">
        <f>IF(ISERROR(VLOOKUP(D488,'Data Input (ROP Use Only)'!$D$1:$F$4,3,FALSE)),"",(VLOOKUP(D488,'Data Input (ROP Use Only)'!$D$1:$F$4,3,FALSE)))</f>
        <v/>
      </c>
      <c r="G488" s="9"/>
      <c r="H488" s="9"/>
      <c r="I488" s="10"/>
      <c r="J488" s="10"/>
      <c r="K488" s="10"/>
      <c r="L488" s="13">
        <f>SUM(Table19[[#This Row],[Base Wage per hour as of December 31st, 2024
 (before applying any grants/enhancements)]:[GOF (SWB) + Hourly Historical Funding (if applicable)]])</f>
        <v>0</v>
      </c>
      <c r="M488" s="7" t="str">
        <f>IF(ISERROR(VLOOKUP(D488,'Data Input (ROP Use Only)'!$D$1:$G$4,4,FALSE)),"",(VLOOKUP(D488,'Data Input (ROP Use Only)'!$D$1:$G$4,4,FALSE)))</f>
        <v/>
      </c>
      <c r="N488" s="5" t="str" cm="1">
        <f t="array" ref="N488">IFERROR((_xlfn.IFS(M488-L488&lt;=0,0,M488-L488&lt;=0,0,M488-L488&gt;=2,2,M488-L488&lt;3,M488-L488)),"")</f>
        <v/>
      </c>
      <c r="O488" s="5">
        <f>SUM(Table19[[#This Row],[Base Wage per hour as of December 31st, 2024
 (before applying any grants/enhancements)]:[GOF (SWB) + Hourly Historical Funding (if applicable)]],Table19[[#This Row],[Wage Enhancement (WEG) Eligibility Rate per hour]])</f>
        <v>0</v>
      </c>
      <c r="P488" s="5" t="str" cm="1">
        <f t="array" ref="P488">IFERROR((_xlfn.IFS(C488="NON-RECE",0,C488="Director-Approved",0,F488-O488&lt;=0,0,F488-O488&lt;=0,0,F488-O488&gt;=3,3,F488-O488&lt;3,F488-O488)),"")</f>
        <v/>
      </c>
      <c r="Q488" s="4" cm="1">
        <f t="array" ref="Q488">_xlfn.IFS(O488=0,0,O488&gt;=0,O488+P488)</f>
        <v>0</v>
      </c>
      <c r="R488" s="5" t="str">
        <f t="shared" si="7"/>
        <v/>
      </c>
      <c r="S488" s="4" cm="1">
        <f t="array" ref="S488">_xlfn.IFS(Q488=0,0,Q488&gt;=0,Q488+R488)</f>
        <v>0</v>
      </c>
      <c r="T48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8" s="5">
        <f>MAX(Table19[[#This Row],[Staff Hourly Wage as of December 31st, 2024
 (inclusive of all grants/enhancements, do NOT include top-up)]],Table19[[#This Row],[Base Wage + PE + Historical + GOF + HA + WEG + Wage increase + Wage floor ]])</f>
        <v>0</v>
      </c>
      <c r="V488" s="4">
        <f>Table19[[#This Row],[Final 2025 Hourly Wage
(Higher of column H '[2024 wage'] and column S '[2025 wage'])]]*Table19[[#This Row],[Estimated program hours worked from Jan 1st to Dec 31st 2025]]</f>
        <v>0</v>
      </c>
      <c r="X488" s="35" t="str">
        <f>Table19[[#This Row],[Wage Enhancement (WEG) Eligibility Rate per hour]]</f>
        <v/>
      </c>
      <c r="Y488" s="42">
        <f>Table19[[#This Row],[Hourly Pay Equity (PE) (if applicable)]]+Table19[[#This Row],[GOF (SWB) + Hourly Historical Funding (if applicable)]]</f>
        <v>0</v>
      </c>
      <c r="Z488" s="36">
        <f>IFERROR(Table19[[#This Row],[2025 Wage Increase Rate]]+Table19[[#This Row],[2025 Wage Floor Rate]]+Table19[[#This Row],[Wage Stability]],0)</f>
        <v>0</v>
      </c>
    </row>
    <row r="489" spans="1:26" outlineLevel="1" x14ac:dyDescent="0.55000000000000004">
      <c r="A489" s="11"/>
      <c r="B489" s="12"/>
      <c r="C489" s="12"/>
      <c r="D489" s="11"/>
      <c r="E489" s="32" t="str">
        <f>IF(ISERROR(VLOOKUP(D489,'Data Input (ROP Use Only)'!$D$1:$E$4,2,FALSE)),"",(VLOOKUP(D489,'Data Input (ROP Use Only)'!$D$1:$E$4,2,FALSE)))</f>
        <v/>
      </c>
      <c r="F489" s="32" t="str">
        <f>IF(ISERROR(VLOOKUP(D489,'Data Input (ROP Use Only)'!$D$1:$F$4,3,FALSE)),"",(VLOOKUP(D489,'Data Input (ROP Use Only)'!$D$1:$F$4,3,FALSE)))</f>
        <v/>
      </c>
      <c r="G489" s="9"/>
      <c r="H489" s="9"/>
      <c r="I489" s="10"/>
      <c r="J489" s="10"/>
      <c r="K489" s="10"/>
      <c r="L489" s="13">
        <f>SUM(Table19[[#This Row],[Base Wage per hour as of December 31st, 2024
 (before applying any grants/enhancements)]:[GOF (SWB) + Hourly Historical Funding (if applicable)]])</f>
        <v>0</v>
      </c>
      <c r="M489" s="7" t="str">
        <f>IF(ISERROR(VLOOKUP(D489,'Data Input (ROP Use Only)'!$D$1:$G$4,4,FALSE)),"",(VLOOKUP(D489,'Data Input (ROP Use Only)'!$D$1:$G$4,4,FALSE)))</f>
        <v/>
      </c>
      <c r="N489" s="5" t="str" cm="1">
        <f t="array" ref="N489">IFERROR((_xlfn.IFS(M489-L489&lt;=0,0,M489-L489&lt;=0,0,M489-L489&gt;=2,2,M489-L489&lt;3,M489-L489)),"")</f>
        <v/>
      </c>
      <c r="O489" s="5">
        <f>SUM(Table19[[#This Row],[Base Wage per hour as of December 31st, 2024
 (before applying any grants/enhancements)]:[GOF (SWB) + Hourly Historical Funding (if applicable)]],Table19[[#This Row],[Wage Enhancement (WEG) Eligibility Rate per hour]])</f>
        <v>0</v>
      </c>
      <c r="P489" s="5" t="str" cm="1">
        <f t="array" ref="P489">IFERROR((_xlfn.IFS(C489="NON-RECE",0,C489="Director-Approved",0,F489-O489&lt;=0,0,F489-O489&lt;=0,0,F489-O489&gt;=3,3,F489-O489&lt;3,F489-O489)),"")</f>
        <v/>
      </c>
      <c r="Q489" s="4" cm="1">
        <f t="array" ref="Q489">_xlfn.IFS(O489=0,0,O489&gt;=0,O489+P489)</f>
        <v>0</v>
      </c>
      <c r="R489" s="5" t="str">
        <f t="shared" si="7"/>
        <v/>
      </c>
      <c r="S489" s="4" cm="1">
        <f t="array" ref="S489">_xlfn.IFS(Q489=0,0,Q489&gt;=0,Q489+R489)</f>
        <v>0</v>
      </c>
      <c r="T48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89" s="5">
        <f>MAX(Table19[[#This Row],[Staff Hourly Wage as of December 31st, 2024
 (inclusive of all grants/enhancements, do NOT include top-up)]],Table19[[#This Row],[Base Wage + PE + Historical + GOF + HA + WEG + Wage increase + Wage floor ]])</f>
        <v>0</v>
      </c>
      <c r="V489" s="4">
        <f>Table19[[#This Row],[Final 2025 Hourly Wage
(Higher of column H '[2024 wage'] and column S '[2025 wage'])]]*Table19[[#This Row],[Estimated program hours worked from Jan 1st to Dec 31st 2025]]</f>
        <v>0</v>
      </c>
      <c r="X489" s="35" t="str">
        <f>Table19[[#This Row],[Wage Enhancement (WEG) Eligibility Rate per hour]]</f>
        <v/>
      </c>
      <c r="Y489" s="42">
        <f>Table19[[#This Row],[Hourly Pay Equity (PE) (if applicable)]]+Table19[[#This Row],[GOF (SWB) + Hourly Historical Funding (if applicable)]]</f>
        <v>0</v>
      </c>
      <c r="Z489" s="36">
        <f>IFERROR(Table19[[#This Row],[2025 Wage Increase Rate]]+Table19[[#This Row],[2025 Wage Floor Rate]]+Table19[[#This Row],[Wage Stability]],0)</f>
        <v>0</v>
      </c>
    </row>
    <row r="490" spans="1:26" outlineLevel="1" x14ac:dyDescent="0.55000000000000004">
      <c r="A490" s="11"/>
      <c r="B490" s="12"/>
      <c r="C490" s="12"/>
      <c r="D490" s="11"/>
      <c r="E490" s="32" t="str">
        <f>IF(ISERROR(VLOOKUP(D490,'Data Input (ROP Use Only)'!$D$1:$E$4,2,FALSE)),"",(VLOOKUP(D490,'Data Input (ROP Use Only)'!$D$1:$E$4,2,FALSE)))</f>
        <v/>
      </c>
      <c r="F490" s="32" t="str">
        <f>IF(ISERROR(VLOOKUP(D490,'Data Input (ROP Use Only)'!$D$1:$F$4,3,FALSE)),"",(VLOOKUP(D490,'Data Input (ROP Use Only)'!$D$1:$F$4,3,FALSE)))</f>
        <v/>
      </c>
      <c r="G490" s="9"/>
      <c r="H490" s="9"/>
      <c r="I490" s="10"/>
      <c r="J490" s="10"/>
      <c r="K490" s="10"/>
      <c r="L490" s="13">
        <f>SUM(Table19[[#This Row],[Base Wage per hour as of December 31st, 2024
 (before applying any grants/enhancements)]:[GOF (SWB) + Hourly Historical Funding (if applicable)]])</f>
        <v>0</v>
      </c>
      <c r="M490" s="7" t="str">
        <f>IF(ISERROR(VLOOKUP(D490,'Data Input (ROP Use Only)'!$D$1:$G$4,4,FALSE)),"",(VLOOKUP(D490,'Data Input (ROP Use Only)'!$D$1:$G$4,4,FALSE)))</f>
        <v/>
      </c>
      <c r="N490" s="5" t="str" cm="1">
        <f t="array" ref="N490">IFERROR((_xlfn.IFS(M490-L490&lt;=0,0,M490-L490&lt;=0,0,M490-L490&gt;=2,2,M490-L490&lt;3,M490-L490)),"")</f>
        <v/>
      </c>
      <c r="O490" s="5">
        <f>SUM(Table19[[#This Row],[Base Wage per hour as of December 31st, 2024
 (before applying any grants/enhancements)]:[GOF (SWB) + Hourly Historical Funding (if applicable)]],Table19[[#This Row],[Wage Enhancement (WEG) Eligibility Rate per hour]])</f>
        <v>0</v>
      </c>
      <c r="P490" s="5" t="str" cm="1">
        <f t="array" ref="P490">IFERROR((_xlfn.IFS(C490="NON-RECE",0,C490="Director-Approved",0,F490-O490&lt;=0,0,F490-O490&lt;=0,0,F490-O490&gt;=3,3,F490-O490&lt;3,F490-O490)),"")</f>
        <v/>
      </c>
      <c r="Q490" s="4" cm="1">
        <f t="array" ref="Q490">_xlfn.IFS(O490=0,0,O490&gt;=0,O490+P490)</f>
        <v>0</v>
      </c>
      <c r="R490" s="5" t="str">
        <f t="shared" si="7"/>
        <v/>
      </c>
      <c r="S490" s="4" cm="1">
        <f t="array" ref="S490">_xlfn.IFS(Q490=0,0,Q490&gt;=0,Q490+R490)</f>
        <v>0</v>
      </c>
      <c r="T49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0" s="5">
        <f>MAX(Table19[[#This Row],[Staff Hourly Wage as of December 31st, 2024
 (inclusive of all grants/enhancements, do NOT include top-up)]],Table19[[#This Row],[Base Wage + PE + Historical + GOF + HA + WEG + Wage increase + Wage floor ]])</f>
        <v>0</v>
      </c>
      <c r="V490" s="4">
        <f>Table19[[#This Row],[Final 2025 Hourly Wage
(Higher of column H '[2024 wage'] and column S '[2025 wage'])]]*Table19[[#This Row],[Estimated program hours worked from Jan 1st to Dec 31st 2025]]</f>
        <v>0</v>
      </c>
      <c r="X490" s="35" t="str">
        <f>Table19[[#This Row],[Wage Enhancement (WEG) Eligibility Rate per hour]]</f>
        <v/>
      </c>
      <c r="Y490" s="42">
        <f>Table19[[#This Row],[Hourly Pay Equity (PE) (if applicable)]]+Table19[[#This Row],[GOF (SWB) + Hourly Historical Funding (if applicable)]]</f>
        <v>0</v>
      </c>
      <c r="Z490" s="36">
        <f>IFERROR(Table19[[#This Row],[2025 Wage Increase Rate]]+Table19[[#This Row],[2025 Wage Floor Rate]]+Table19[[#This Row],[Wage Stability]],0)</f>
        <v>0</v>
      </c>
    </row>
    <row r="491" spans="1:26" outlineLevel="1" x14ac:dyDescent="0.55000000000000004">
      <c r="A491" s="11"/>
      <c r="B491" s="12"/>
      <c r="C491" s="12"/>
      <c r="D491" s="11"/>
      <c r="E491" s="32" t="str">
        <f>IF(ISERROR(VLOOKUP(D491,'Data Input (ROP Use Only)'!$D$1:$E$4,2,FALSE)),"",(VLOOKUP(D491,'Data Input (ROP Use Only)'!$D$1:$E$4,2,FALSE)))</f>
        <v/>
      </c>
      <c r="F491" s="32" t="str">
        <f>IF(ISERROR(VLOOKUP(D491,'Data Input (ROP Use Only)'!$D$1:$F$4,3,FALSE)),"",(VLOOKUP(D491,'Data Input (ROP Use Only)'!$D$1:$F$4,3,FALSE)))</f>
        <v/>
      </c>
      <c r="G491" s="9"/>
      <c r="H491" s="9"/>
      <c r="I491" s="10"/>
      <c r="J491" s="10"/>
      <c r="K491" s="10"/>
      <c r="L491" s="13">
        <f>SUM(Table19[[#This Row],[Base Wage per hour as of December 31st, 2024
 (before applying any grants/enhancements)]:[GOF (SWB) + Hourly Historical Funding (if applicable)]])</f>
        <v>0</v>
      </c>
      <c r="M491" s="7" t="str">
        <f>IF(ISERROR(VLOOKUP(D491,'Data Input (ROP Use Only)'!$D$1:$G$4,4,FALSE)),"",(VLOOKUP(D491,'Data Input (ROP Use Only)'!$D$1:$G$4,4,FALSE)))</f>
        <v/>
      </c>
      <c r="N491" s="5" t="str" cm="1">
        <f t="array" ref="N491">IFERROR((_xlfn.IFS(M491-L491&lt;=0,0,M491-L491&lt;=0,0,M491-L491&gt;=2,2,M491-L491&lt;3,M491-L491)),"")</f>
        <v/>
      </c>
      <c r="O491" s="5">
        <f>SUM(Table19[[#This Row],[Base Wage per hour as of December 31st, 2024
 (before applying any grants/enhancements)]:[GOF (SWB) + Hourly Historical Funding (if applicable)]],Table19[[#This Row],[Wage Enhancement (WEG) Eligibility Rate per hour]])</f>
        <v>0</v>
      </c>
      <c r="P491" s="5" t="str" cm="1">
        <f t="array" ref="P491">IFERROR((_xlfn.IFS(C491="NON-RECE",0,C491="Director-Approved",0,F491-O491&lt;=0,0,F491-O491&lt;=0,0,F491-O491&gt;=3,3,F491-O491&lt;3,F491-O491)),"")</f>
        <v/>
      </c>
      <c r="Q491" s="4" cm="1">
        <f t="array" ref="Q491">_xlfn.IFS(O491=0,0,O491&gt;=0,O491+P491)</f>
        <v>0</v>
      </c>
      <c r="R491" s="5" t="str">
        <f t="shared" si="7"/>
        <v/>
      </c>
      <c r="S491" s="4" cm="1">
        <f t="array" ref="S491">_xlfn.IFS(Q491=0,0,Q491&gt;=0,Q491+R491)</f>
        <v>0</v>
      </c>
      <c r="T49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1" s="5">
        <f>MAX(Table19[[#This Row],[Staff Hourly Wage as of December 31st, 2024
 (inclusive of all grants/enhancements, do NOT include top-up)]],Table19[[#This Row],[Base Wage + PE + Historical + GOF + HA + WEG + Wage increase + Wage floor ]])</f>
        <v>0</v>
      </c>
      <c r="V491" s="4">
        <f>Table19[[#This Row],[Final 2025 Hourly Wage
(Higher of column H '[2024 wage'] and column S '[2025 wage'])]]*Table19[[#This Row],[Estimated program hours worked from Jan 1st to Dec 31st 2025]]</f>
        <v>0</v>
      </c>
      <c r="X491" s="35" t="str">
        <f>Table19[[#This Row],[Wage Enhancement (WEG) Eligibility Rate per hour]]</f>
        <v/>
      </c>
      <c r="Y491" s="42">
        <f>Table19[[#This Row],[Hourly Pay Equity (PE) (if applicable)]]+Table19[[#This Row],[GOF (SWB) + Hourly Historical Funding (if applicable)]]</f>
        <v>0</v>
      </c>
      <c r="Z491" s="36">
        <f>IFERROR(Table19[[#This Row],[2025 Wage Increase Rate]]+Table19[[#This Row],[2025 Wage Floor Rate]]+Table19[[#This Row],[Wage Stability]],0)</f>
        <v>0</v>
      </c>
    </row>
    <row r="492" spans="1:26" outlineLevel="1" x14ac:dyDescent="0.55000000000000004">
      <c r="A492" s="11"/>
      <c r="B492" s="12"/>
      <c r="C492" s="12"/>
      <c r="D492" s="11"/>
      <c r="E492" s="32" t="str">
        <f>IF(ISERROR(VLOOKUP(D492,'Data Input (ROP Use Only)'!$D$1:$E$4,2,FALSE)),"",(VLOOKUP(D492,'Data Input (ROP Use Only)'!$D$1:$E$4,2,FALSE)))</f>
        <v/>
      </c>
      <c r="F492" s="32" t="str">
        <f>IF(ISERROR(VLOOKUP(D492,'Data Input (ROP Use Only)'!$D$1:$F$4,3,FALSE)),"",(VLOOKUP(D492,'Data Input (ROP Use Only)'!$D$1:$F$4,3,FALSE)))</f>
        <v/>
      </c>
      <c r="G492" s="9"/>
      <c r="H492" s="9"/>
      <c r="I492" s="10"/>
      <c r="J492" s="10"/>
      <c r="K492" s="10"/>
      <c r="L492" s="13">
        <f>SUM(Table19[[#This Row],[Base Wage per hour as of December 31st, 2024
 (before applying any grants/enhancements)]:[GOF (SWB) + Hourly Historical Funding (if applicable)]])</f>
        <v>0</v>
      </c>
      <c r="M492" s="7" t="str">
        <f>IF(ISERROR(VLOOKUP(D492,'Data Input (ROP Use Only)'!$D$1:$G$4,4,FALSE)),"",(VLOOKUP(D492,'Data Input (ROP Use Only)'!$D$1:$G$4,4,FALSE)))</f>
        <v/>
      </c>
      <c r="N492" s="5" t="str" cm="1">
        <f t="array" ref="N492">IFERROR((_xlfn.IFS(M492-L492&lt;=0,0,M492-L492&lt;=0,0,M492-L492&gt;=2,2,M492-L492&lt;3,M492-L492)),"")</f>
        <v/>
      </c>
      <c r="O492" s="5">
        <f>SUM(Table19[[#This Row],[Base Wage per hour as of December 31st, 2024
 (before applying any grants/enhancements)]:[GOF (SWB) + Hourly Historical Funding (if applicable)]],Table19[[#This Row],[Wage Enhancement (WEG) Eligibility Rate per hour]])</f>
        <v>0</v>
      </c>
      <c r="P492" s="5" t="str" cm="1">
        <f t="array" ref="P492">IFERROR((_xlfn.IFS(C492="NON-RECE",0,C492="Director-Approved",0,F492-O492&lt;=0,0,F492-O492&lt;=0,0,F492-O492&gt;=3,3,F492-O492&lt;3,F492-O492)),"")</f>
        <v/>
      </c>
      <c r="Q492" s="4" cm="1">
        <f t="array" ref="Q492">_xlfn.IFS(O492=0,0,O492&gt;=0,O492+P492)</f>
        <v>0</v>
      </c>
      <c r="R492" s="5" t="str">
        <f t="shared" si="7"/>
        <v/>
      </c>
      <c r="S492" s="4" cm="1">
        <f t="array" ref="S492">_xlfn.IFS(Q492=0,0,Q492&gt;=0,Q492+R492)</f>
        <v>0</v>
      </c>
      <c r="T492"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2" s="5">
        <f>MAX(Table19[[#This Row],[Staff Hourly Wage as of December 31st, 2024
 (inclusive of all grants/enhancements, do NOT include top-up)]],Table19[[#This Row],[Base Wage + PE + Historical + GOF + HA + WEG + Wage increase + Wage floor ]])</f>
        <v>0</v>
      </c>
      <c r="V492" s="4">
        <f>Table19[[#This Row],[Final 2025 Hourly Wage
(Higher of column H '[2024 wage'] and column S '[2025 wage'])]]*Table19[[#This Row],[Estimated program hours worked from Jan 1st to Dec 31st 2025]]</f>
        <v>0</v>
      </c>
      <c r="X492" s="35" t="str">
        <f>Table19[[#This Row],[Wage Enhancement (WEG) Eligibility Rate per hour]]</f>
        <v/>
      </c>
      <c r="Y492" s="42">
        <f>Table19[[#This Row],[Hourly Pay Equity (PE) (if applicable)]]+Table19[[#This Row],[GOF (SWB) + Hourly Historical Funding (if applicable)]]</f>
        <v>0</v>
      </c>
      <c r="Z492" s="36">
        <f>IFERROR(Table19[[#This Row],[2025 Wage Increase Rate]]+Table19[[#This Row],[2025 Wage Floor Rate]]+Table19[[#This Row],[Wage Stability]],0)</f>
        <v>0</v>
      </c>
    </row>
    <row r="493" spans="1:26" outlineLevel="1" x14ac:dyDescent="0.55000000000000004">
      <c r="A493" s="11"/>
      <c r="B493" s="12"/>
      <c r="C493" s="12"/>
      <c r="D493" s="11"/>
      <c r="E493" s="32" t="str">
        <f>IF(ISERROR(VLOOKUP(D493,'Data Input (ROP Use Only)'!$D$1:$E$4,2,FALSE)),"",(VLOOKUP(D493,'Data Input (ROP Use Only)'!$D$1:$E$4,2,FALSE)))</f>
        <v/>
      </c>
      <c r="F493" s="32" t="str">
        <f>IF(ISERROR(VLOOKUP(D493,'Data Input (ROP Use Only)'!$D$1:$F$4,3,FALSE)),"",(VLOOKUP(D493,'Data Input (ROP Use Only)'!$D$1:$F$4,3,FALSE)))</f>
        <v/>
      </c>
      <c r="G493" s="9"/>
      <c r="H493" s="9"/>
      <c r="I493" s="10"/>
      <c r="J493" s="10"/>
      <c r="K493" s="10"/>
      <c r="L493" s="13">
        <f>SUM(Table19[[#This Row],[Base Wage per hour as of December 31st, 2024
 (before applying any grants/enhancements)]:[GOF (SWB) + Hourly Historical Funding (if applicable)]])</f>
        <v>0</v>
      </c>
      <c r="M493" s="7" t="str">
        <f>IF(ISERROR(VLOOKUP(D493,'Data Input (ROP Use Only)'!$D$1:$G$4,4,FALSE)),"",(VLOOKUP(D493,'Data Input (ROP Use Only)'!$D$1:$G$4,4,FALSE)))</f>
        <v/>
      </c>
      <c r="N493" s="5" t="str" cm="1">
        <f t="array" ref="N493">IFERROR((_xlfn.IFS(M493-L493&lt;=0,0,M493-L493&lt;=0,0,M493-L493&gt;=2,2,M493-L493&lt;3,M493-L493)),"")</f>
        <v/>
      </c>
      <c r="O493" s="5">
        <f>SUM(Table19[[#This Row],[Base Wage per hour as of December 31st, 2024
 (before applying any grants/enhancements)]:[GOF (SWB) + Hourly Historical Funding (if applicable)]],Table19[[#This Row],[Wage Enhancement (WEG) Eligibility Rate per hour]])</f>
        <v>0</v>
      </c>
      <c r="P493" s="5" t="str" cm="1">
        <f t="array" ref="P493">IFERROR((_xlfn.IFS(C493="NON-RECE",0,C493="Director-Approved",0,F493-O493&lt;=0,0,F493-O493&lt;=0,0,F493-O493&gt;=3,3,F493-O493&lt;3,F493-O493)),"")</f>
        <v/>
      </c>
      <c r="Q493" s="4" cm="1">
        <f t="array" ref="Q493">_xlfn.IFS(O493=0,0,O493&gt;=0,O493+P493)</f>
        <v>0</v>
      </c>
      <c r="R493" s="5" t="str">
        <f t="shared" si="7"/>
        <v/>
      </c>
      <c r="S493" s="4" cm="1">
        <f t="array" ref="S493">_xlfn.IFS(Q493=0,0,Q493&gt;=0,Q493+R493)</f>
        <v>0</v>
      </c>
      <c r="T493"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3" s="5">
        <f>MAX(Table19[[#This Row],[Staff Hourly Wage as of December 31st, 2024
 (inclusive of all grants/enhancements, do NOT include top-up)]],Table19[[#This Row],[Base Wage + PE + Historical + GOF + HA + WEG + Wage increase + Wage floor ]])</f>
        <v>0</v>
      </c>
      <c r="V493" s="4">
        <f>Table19[[#This Row],[Final 2025 Hourly Wage
(Higher of column H '[2024 wage'] and column S '[2025 wage'])]]*Table19[[#This Row],[Estimated program hours worked from Jan 1st to Dec 31st 2025]]</f>
        <v>0</v>
      </c>
      <c r="X493" s="35" t="str">
        <f>Table19[[#This Row],[Wage Enhancement (WEG) Eligibility Rate per hour]]</f>
        <v/>
      </c>
      <c r="Y493" s="42">
        <f>Table19[[#This Row],[Hourly Pay Equity (PE) (if applicable)]]+Table19[[#This Row],[GOF (SWB) + Hourly Historical Funding (if applicable)]]</f>
        <v>0</v>
      </c>
      <c r="Z493" s="36">
        <f>IFERROR(Table19[[#This Row],[2025 Wage Increase Rate]]+Table19[[#This Row],[2025 Wage Floor Rate]]+Table19[[#This Row],[Wage Stability]],0)</f>
        <v>0</v>
      </c>
    </row>
    <row r="494" spans="1:26" outlineLevel="1" x14ac:dyDescent="0.55000000000000004">
      <c r="A494" s="11"/>
      <c r="B494" s="12"/>
      <c r="C494" s="12"/>
      <c r="D494" s="11"/>
      <c r="E494" s="32" t="str">
        <f>IF(ISERROR(VLOOKUP(D494,'Data Input (ROP Use Only)'!$D$1:$E$4,2,FALSE)),"",(VLOOKUP(D494,'Data Input (ROP Use Only)'!$D$1:$E$4,2,FALSE)))</f>
        <v/>
      </c>
      <c r="F494" s="32" t="str">
        <f>IF(ISERROR(VLOOKUP(D494,'Data Input (ROP Use Only)'!$D$1:$F$4,3,FALSE)),"",(VLOOKUP(D494,'Data Input (ROP Use Only)'!$D$1:$F$4,3,FALSE)))</f>
        <v/>
      </c>
      <c r="G494" s="9"/>
      <c r="H494" s="9"/>
      <c r="I494" s="10"/>
      <c r="J494" s="10"/>
      <c r="K494" s="10"/>
      <c r="L494" s="13">
        <f>SUM(Table19[[#This Row],[Base Wage per hour as of December 31st, 2024
 (before applying any grants/enhancements)]:[GOF (SWB) + Hourly Historical Funding (if applicable)]])</f>
        <v>0</v>
      </c>
      <c r="M494" s="7" t="str">
        <f>IF(ISERROR(VLOOKUP(D494,'Data Input (ROP Use Only)'!$D$1:$G$4,4,FALSE)),"",(VLOOKUP(D494,'Data Input (ROP Use Only)'!$D$1:$G$4,4,FALSE)))</f>
        <v/>
      </c>
      <c r="N494" s="5" t="str" cm="1">
        <f t="array" ref="N494">IFERROR((_xlfn.IFS(M494-L494&lt;=0,0,M494-L494&lt;=0,0,M494-L494&gt;=2,2,M494-L494&lt;3,M494-L494)),"")</f>
        <v/>
      </c>
      <c r="O494" s="5">
        <f>SUM(Table19[[#This Row],[Base Wage per hour as of December 31st, 2024
 (before applying any grants/enhancements)]:[GOF (SWB) + Hourly Historical Funding (if applicable)]],Table19[[#This Row],[Wage Enhancement (WEG) Eligibility Rate per hour]])</f>
        <v>0</v>
      </c>
      <c r="P494" s="5" t="str" cm="1">
        <f t="array" ref="P494">IFERROR((_xlfn.IFS(C494="NON-RECE",0,C494="Director-Approved",0,F494-O494&lt;=0,0,F494-O494&lt;=0,0,F494-O494&gt;=3,3,F494-O494&lt;3,F494-O494)),"")</f>
        <v/>
      </c>
      <c r="Q494" s="4" cm="1">
        <f t="array" ref="Q494">_xlfn.IFS(O494=0,0,O494&gt;=0,O494+P494)</f>
        <v>0</v>
      </c>
      <c r="R494" s="5" t="str">
        <f t="shared" si="7"/>
        <v/>
      </c>
      <c r="S494" s="4" cm="1">
        <f t="array" ref="S494">_xlfn.IFS(Q494=0,0,Q494&gt;=0,Q494+R494)</f>
        <v>0</v>
      </c>
      <c r="T494"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4" s="5">
        <f>MAX(Table19[[#This Row],[Staff Hourly Wage as of December 31st, 2024
 (inclusive of all grants/enhancements, do NOT include top-up)]],Table19[[#This Row],[Base Wage + PE + Historical + GOF + HA + WEG + Wage increase + Wage floor ]])</f>
        <v>0</v>
      </c>
      <c r="V494" s="4">
        <f>Table19[[#This Row],[Final 2025 Hourly Wage
(Higher of column H '[2024 wage'] and column S '[2025 wage'])]]*Table19[[#This Row],[Estimated program hours worked from Jan 1st to Dec 31st 2025]]</f>
        <v>0</v>
      </c>
      <c r="X494" s="35" t="str">
        <f>Table19[[#This Row],[Wage Enhancement (WEG) Eligibility Rate per hour]]</f>
        <v/>
      </c>
      <c r="Y494" s="42">
        <f>Table19[[#This Row],[Hourly Pay Equity (PE) (if applicable)]]+Table19[[#This Row],[GOF (SWB) + Hourly Historical Funding (if applicable)]]</f>
        <v>0</v>
      </c>
      <c r="Z494" s="36">
        <f>IFERROR(Table19[[#This Row],[2025 Wage Increase Rate]]+Table19[[#This Row],[2025 Wage Floor Rate]]+Table19[[#This Row],[Wage Stability]],0)</f>
        <v>0</v>
      </c>
    </row>
    <row r="495" spans="1:26" outlineLevel="1" x14ac:dyDescent="0.55000000000000004">
      <c r="A495" s="8"/>
      <c r="B495" s="12"/>
      <c r="C495" s="12"/>
      <c r="D495" s="8"/>
      <c r="E495" s="32" t="str">
        <f>IF(ISERROR(VLOOKUP(D495,'Data Input (ROP Use Only)'!$D$1:$E$4,2,FALSE)),"",(VLOOKUP(D495,'Data Input (ROP Use Only)'!$D$1:$E$4,2,FALSE)))</f>
        <v/>
      </c>
      <c r="F495" s="32" t="str">
        <f>IF(ISERROR(VLOOKUP(D495,'Data Input (ROP Use Only)'!$D$1:$F$4,3,FALSE)),"",(VLOOKUP(D495,'Data Input (ROP Use Only)'!$D$1:$F$4,3,FALSE)))</f>
        <v/>
      </c>
      <c r="G495" s="6"/>
      <c r="H495" s="6"/>
      <c r="I495" s="10"/>
      <c r="J495" s="10"/>
      <c r="K495" s="10"/>
      <c r="L495" s="13">
        <f>SUM(Table19[[#This Row],[Base Wage per hour as of December 31st, 2024
 (before applying any grants/enhancements)]:[GOF (SWB) + Hourly Historical Funding (if applicable)]])</f>
        <v>0</v>
      </c>
      <c r="M495" s="7" t="str">
        <f>IF(ISERROR(VLOOKUP(D495,'Data Input (ROP Use Only)'!$D$1:$G$4,4,FALSE)),"",(VLOOKUP(D495,'Data Input (ROP Use Only)'!$D$1:$G$4,4,FALSE)))</f>
        <v/>
      </c>
      <c r="N495" s="5" t="str" cm="1">
        <f t="array" ref="N495">IFERROR((_xlfn.IFS(M495-L495&lt;=0,0,M495-L495&lt;=0,0,M495-L495&gt;=2,2,M495-L495&lt;3,M495-L495)),"")</f>
        <v/>
      </c>
      <c r="O495" s="5">
        <f>SUM(Table19[[#This Row],[Base Wage per hour as of December 31st, 2024
 (before applying any grants/enhancements)]:[GOF (SWB) + Hourly Historical Funding (if applicable)]],Table19[[#This Row],[Wage Enhancement (WEG) Eligibility Rate per hour]])</f>
        <v>0</v>
      </c>
      <c r="P495" s="5" t="str" cm="1">
        <f t="array" ref="P495">IFERROR((_xlfn.IFS(C495="NON-RECE",0,C495="Director-Approved",0,F495-O495&lt;=0,0,F495-O495&lt;=0,0,F495-O495&gt;=3,3,F495-O495&lt;3,F495-O495)),"")</f>
        <v/>
      </c>
      <c r="Q495" s="4" cm="1">
        <f t="array" ref="Q495">_xlfn.IFS(O495=0,0,O495&gt;=0,O495+P495)</f>
        <v>0</v>
      </c>
      <c r="R495" s="5" t="str">
        <f t="shared" si="7"/>
        <v/>
      </c>
      <c r="S495" s="4" cm="1">
        <f t="array" ref="S495">_xlfn.IFS(Q495=0,0,Q495&gt;=0,Q495+R495)</f>
        <v>0</v>
      </c>
      <c r="T495"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5" s="5">
        <f>MAX(Table19[[#This Row],[Staff Hourly Wage as of December 31st, 2024
 (inclusive of all grants/enhancements, do NOT include top-up)]],Table19[[#This Row],[Base Wage + PE + Historical + GOF + HA + WEG + Wage increase + Wage floor ]])</f>
        <v>0</v>
      </c>
      <c r="V495" s="4">
        <f>Table19[[#This Row],[Final 2025 Hourly Wage
(Higher of column H '[2024 wage'] and column S '[2025 wage'])]]*Table19[[#This Row],[Estimated program hours worked from Jan 1st to Dec 31st 2025]]</f>
        <v>0</v>
      </c>
      <c r="X495" s="35" t="str">
        <f>Table19[[#This Row],[Wage Enhancement (WEG) Eligibility Rate per hour]]</f>
        <v/>
      </c>
      <c r="Y495" s="42">
        <f>Table19[[#This Row],[Hourly Pay Equity (PE) (if applicable)]]+Table19[[#This Row],[GOF (SWB) + Hourly Historical Funding (if applicable)]]</f>
        <v>0</v>
      </c>
      <c r="Z495" s="36">
        <f>IFERROR(Table19[[#This Row],[2025 Wage Increase Rate]]+Table19[[#This Row],[2025 Wage Floor Rate]]+Table19[[#This Row],[Wage Stability]],0)</f>
        <v>0</v>
      </c>
    </row>
    <row r="496" spans="1:26" outlineLevel="1" x14ac:dyDescent="0.55000000000000004">
      <c r="A496" s="8"/>
      <c r="B496" s="12"/>
      <c r="C496" s="12"/>
      <c r="D496" s="8"/>
      <c r="E496" s="32" t="str">
        <f>IF(ISERROR(VLOOKUP(D496,'Data Input (ROP Use Only)'!$D$1:$E$4,2,FALSE)),"",(VLOOKUP(D496,'Data Input (ROP Use Only)'!$D$1:$E$4,2,FALSE)))</f>
        <v/>
      </c>
      <c r="F496" s="32" t="str">
        <f>IF(ISERROR(VLOOKUP(D496,'Data Input (ROP Use Only)'!$D$1:$F$4,3,FALSE)),"",(VLOOKUP(D496,'Data Input (ROP Use Only)'!$D$1:$F$4,3,FALSE)))</f>
        <v/>
      </c>
      <c r="G496" s="6"/>
      <c r="H496" s="6"/>
      <c r="I496" s="10"/>
      <c r="J496" s="10"/>
      <c r="K496" s="10"/>
      <c r="L496" s="13">
        <f>SUM(Table19[[#This Row],[Base Wage per hour as of December 31st, 2024
 (before applying any grants/enhancements)]:[GOF (SWB) + Hourly Historical Funding (if applicable)]])</f>
        <v>0</v>
      </c>
      <c r="M496" s="7" t="str">
        <f>IF(ISERROR(VLOOKUP(D496,'Data Input (ROP Use Only)'!$D$1:$G$4,4,FALSE)),"",(VLOOKUP(D496,'Data Input (ROP Use Only)'!$D$1:$G$4,4,FALSE)))</f>
        <v/>
      </c>
      <c r="N496" s="5" t="str" cm="1">
        <f t="array" ref="N496">IFERROR((_xlfn.IFS(M496-L496&lt;=0,0,M496-L496&lt;=0,0,M496-L496&gt;=2,2,M496-L496&lt;3,M496-L496)),"")</f>
        <v/>
      </c>
      <c r="O496" s="5">
        <f>SUM(Table19[[#This Row],[Base Wage per hour as of December 31st, 2024
 (before applying any grants/enhancements)]:[GOF (SWB) + Hourly Historical Funding (if applicable)]],Table19[[#This Row],[Wage Enhancement (WEG) Eligibility Rate per hour]])</f>
        <v>0</v>
      </c>
      <c r="P496" s="5" t="str" cm="1">
        <f t="array" ref="P496">IFERROR((_xlfn.IFS(C496="NON-RECE",0,C496="Director-Approved",0,F496-O496&lt;=0,0,F496-O496&lt;=0,0,F496-O496&gt;=3,3,F496-O496&lt;3,F496-O496)),"")</f>
        <v/>
      </c>
      <c r="Q496" s="4" cm="1">
        <f t="array" ref="Q496">_xlfn.IFS(O496=0,0,O496&gt;=0,O496+P496)</f>
        <v>0</v>
      </c>
      <c r="R496" s="5" t="str">
        <f t="shared" si="7"/>
        <v/>
      </c>
      <c r="S496" s="4" cm="1">
        <f t="array" ref="S496">_xlfn.IFS(Q496=0,0,Q496&gt;=0,Q496+R496)</f>
        <v>0</v>
      </c>
      <c r="T496"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6" s="5">
        <f>MAX(Table19[[#This Row],[Staff Hourly Wage as of December 31st, 2024
 (inclusive of all grants/enhancements, do NOT include top-up)]],Table19[[#This Row],[Base Wage + PE + Historical + GOF + HA + WEG + Wage increase + Wage floor ]])</f>
        <v>0</v>
      </c>
      <c r="V496" s="4">
        <f>Table19[[#This Row],[Final 2025 Hourly Wage
(Higher of column H '[2024 wage'] and column S '[2025 wage'])]]*Table19[[#This Row],[Estimated program hours worked from Jan 1st to Dec 31st 2025]]</f>
        <v>0</v>
      </c>
      <c r="X496" s="35" t="str">
        <f>Table19[[#This Row],[Wage Enhancement (WEG) Eligibility Rate per hour]]</f>
        <v/>
      </c>
      <c r="Y496" s="42">
        <f>Table19[[#This Row],[Hourly Pay Equity (PE) (if applicable)]]+Table19[[#This Row],[GOF (SWB) + Hourly Historical Funding (if applicable)]]</f>
        <v>0</v>
      </c>
      <c r="Z496" s="36">
        <f>IFERROR(Table19[[#This Row],[2025 Wage Increase Rate]]+Table19[[#This Row],[2025 Wage Floor Rate]]+Table19[[#This Row],[Wage Stability]],0)</f>
        <v>0</v>
      </c>
    </row>
    <row r="497" spans="1:26" outlineLevel="1" x14ac:dyDescent="0.55000000000000004">
      <c r="A497" s="8"/>
      <c r="B497" s="12"/>
      <c r="C497" s="12"/>
      <c r="D497" s="8"/>
      <c r="E497" s="32" t="str">
        <f>IF(ISERROR(VLOOKUP(D497,'Data Input (ROP Use Only)'!$D$1:$E$4,2,FALSE)),"",(VLOOKUP(D497,'Data Input (ROP Use Only)'!$D$1:$E$4,2,FALSE)))</f>
        <v/>
      </c>
      <c r="F497" s="32" t="str">
        <f>IF(ISERROR(VLOOKUP(D497,'Data Input (ROP Use Only)'!$D$1:$F$4,3,FALSE)),"",(VLOOKUP(D497,'Data Input (ROP Use Only)'!$D$1:$F$4,3,FALSE)))</f>
        <v/>
      </c>
      <c r="G497" s="6"/>
      <c r="H497" s="6"/>
      <c r="I497" s="10"/>
      <c r="J497" s="10"/>
      <c r="K497" s="10"/>
      <c r="L497" s="13">
        <f>SUM(Table19[[#This Row],[Base Wage per hour as of December 31st, 2024
 (before applying any grants/enhancements)]:[GOF (SWB) + Hourly Historical Funding (if applicable)]])</f>
        <v>0</v>
      </c>
      <c r="M497" s="7" t="str">
        <f>IF(ISERROR(VLOOKUP(D497,'Data Input (ROP Use Only)'!$D$1:$G$4,4,FALSE)),"",(VLOOKUP(D497,'Data Input (ROP Use Only)'!$D$1:$G$4,4,FALSE)))</f>
        <v/>
      </c>
      <c r="N497" s="5" t="str" cm="1">
        <f t="array" ref="N497">IFERROR((_xlfn.IFS(M497-L497&lt;=0,0,M497-L497&lt;=0,0,M497-L497&gt;=2,2,M497-L497&lt;3,M497-L497)),"")</f>
        <v/>
      </c>
      <c r="O497" s="5">
        <f>SUM(Table19[[#This Row],[Base Wage per hour as of December 31st, 2024
 (before applying any grants/enhancements)]:[GOF (SWB) + Hourly Historical Funding (if applicable)]],Table19[[#This Row],[Wage Enhancement (WEG) Eligibility Rate per hour]])</f>
        <v>0</v>
      </c>
      <c r="P497" s="5" t="str" cm="1">
        <f t="array" ref="P497">IFERROR((_xlfn.IFS(C497="NON-RECE",0,C497="Director-Approved",0,F497-O497&lt;=0,0,F497-O497&lt;=0,0,F497-O497&gt;=3,3,F497-O497&lt;3,F497-O497)),"")</f>
        <v/>
      </c>
      <c r="Q497" s="4" cm="1">
        <f t="array" ref="Q497">_xlfn.IFS(O497=0,0,O497&gt;=0,O497+P497)</f>
        <v>0</v>
      </c>
      <c r="R497" s="5" t="str">
        <f t="shared" si="7"/>
        <v/>
      </c>
      <c r="S497" s="4" cm="1">
        <f t="array" ref="S497">_xlfn.IFS(Q497=0,0,Q497&gt;=0,Q497+R497)</f>
        <v>0</v>
      </c>
      <c r="T497"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7" s="5">
        <f>MAX(Table19[[#This Row],[Staff Hourly Wage as of December 31st, 2024
 (inclusive of all grants/enhancements, do NOT include top-up)]],Table19[[#This Row],[Base Wage + PE + Historical + GOF + HA + WEG + Wage increase + Wage floor ]])</f>
        <v>0</v>
      </c>
      <c r="V497" s="4">
        <f>Table19[[#This Row],[Final 2025 Hourly Wage
(Higher of column H '[2024 wage'] and column S '[2025 wage'])]]*Table19[[#This Row],[Estimated program hours worked from Jan 1st to Dec 31st 2025]]</f>
        <v>0</v>
      </c>
      <c r="X497" s="35" t="str">
        <f>Table19[[#This Row],[Wage Enhancement (WEG) Eligibility Rate per hour]]</f>
        <v/>
      </c>
      <c r="Y497" s="42">
        <f>Table19[[#This Row],[Hourly Pay Equity (PE) (if applicable)]]+Table19[[#This Row],[GOF (SWB) + Hourly Historical Funding (if applicable)]]</f>
        <v>0</v>
      </c>
      <c r="Z497" s="36">
        <f>IFERROR(Table19[[#This Row],[2025 Wage Increase Rate]]+Table19[[#This Row],[2025 Wage Floor Rate]]+Table19[[#This Row],[Wage Stability]],0)</f>
        <v>0</v>
      </c>
    </row>
    <row r="498" spans="1:26" outlineLevel="1" x14ac:dyDescent="0.55000000000000004">
      <c r="A498" s="8"/>
      <c r="B498" s="12"/>
      <c r="C498" s="12"/>
      <c r="D498" s="8"/>
      <c r="E498" s="32" t="str">
        <f>IF(ISERROR(VLOOKUP(D498,'Data Input (ROP Use Only)'!$D$1:$E$4,2,FALSE)),"",(VLOOKUP(D498,'Data Input (ROP Use Only)'!$D$1:$E$4,2,FALSE)))</f>
        <v/>
      </c>
      <c r="F498" s="32" t="str">
        <f>IF(ISERROR(VLOOKUP(D498,'Data Input (ROP Use Only)'!$D$1:$F$4,3,FALSE)),"",(VLOOKUP(D498,'Data Input (ROP Use Only)'!$D$1:$F$4,3,FALSE)))</f>
        <v/>
      </c>
      <c r="G498" s="6"/>
      <c r="H498" s="6"/>
      <c r="I498" s="10"/>
      <c r="J498" s="10"/>
      <c r="K498" s="10"/>
      <c r="L498" s="13">
        <f>SUM(Table19[[#This Row],[Base Wage per hour as of December 31st, 2024
 (before applying any grants/enhancements)]:[GOF (SWB) + Hourly Historical Funding (if applicable)]])</f>
        <v>0</v>
      </c>
      <c r="M498" s="7" t="str">
        <f>IF(ISERROR(VLOOKUP(D498,'Data Input (ROP Use Only)'!$D$1:$G$4,4,FALSE)),"",(VLOOKUP(D498,'Data Input (ROP Use Only)'!$D$1:$G$4,4,FALSE)))</f>
        <v/>
      </c>
      <c r="N498" s="5" t="str" cm="1">
        <f t="array" ref="N498">IFERROR((_xlfn.IFS(M498-L498&lt;=0,0,M498-L498&lt;=0,0,M498-L498&gt;=2,2,M498-L498&lt;3,M498-L498)),"")</f>
        <v/>
      </c>
      <c r="O498" s="5">
        <f>SUM(Table19[[#This Row],[Base Wage per hour as of December 31st, 2024
 (before applying any grants/enhancements)]:[GOF (SWB) + Hourly Historical Funding (if applicable)]],Table19[[#This Row],[Wage Enhancement (WEG) Eligibility Rate per hour]])</f>
        <v>0</v>
      </c>
      <c r="P498" s="5" t="str" cm="1">
        <f t="array" ref="P498">IFERROR((_xlfn.IFS(C498="NON-RECE",0,C498="Director-Approved",0,F498-O498&lt;=0,0,F498-O498&lt;=0,0,F498-O498&gt;=3,3,F498-O498&lt;3,F498-O498)),"")</f>
        <v/>
      </c>
      <c r="Q498" s="4" cm="1">
        <f t="array" ref="Q498">_xlfn.IFS(O498=0,0,O498&gt;=0,O498+P498)</f>
        <v>0</v>
      </c>
      <c r="R498" s="5" t="str">
        <f t="shared" si="7"/>
        <v/>
      </c>
      <c r="S498" s="4" cm="1">
        <f t="array" ref="S498">_xlfn.IFS(Q498=0,0,Q498&gt;=0,Q498+R498)</f>
        <v>0</v>
      </c>
      <c r="T498"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8" s="5">
        <f>MAX(Table19[[#This Row],[Staff Hourly Wage as of December 31st, 2024
 (inclusive of all grants/enhancements, do NOT include top-up)]],Table19[[#This Row],[Base Wage + PE + Historical + GOF + HA + WEG + Wage increase + Wage floor ]])</f>
        <v>0</v>
      </c>
      <c r="V498" s="4">
        <f>Table19[[#This Row],[Final 2025 Hourly Wage
(Higher of column H '[2024 wage'] and column S '[2025 wage'])]]*Table19[[#This Row],[Estimated program hours worked from Jan 1st to Dec 31st 2025]]</f>
        <v>0</v>
      </c>
      <c r="X498" s="35" t="str">
        <f>Table19[[#This Row],[Wage Enhancement (WEG) Eligibility Rate per hour]]</f>
        <v/>
      </c>
      <c r="Y498" s="42">
        <f>Table19[[#This Row],[Hourly Pay Equity (PE) (if applicable)]]+Table19[[#This Row],[GOF (SWB) + Hourly Historical Funding (if applicable)]]</f>
        <v>0</v>
      </c>
      <c r="Z498" s="36">
        <f>IFERROR(Table19[[#This Row],[2025 Wage Increase Rate]]+Table19[[#This Row],[2025 Wage Floor Rate]]+Table19[[#This Row],[Wage Stability]],0)</f>
        <v>0</v>
      </c>
    </row>
    <row r="499" spans="1:26" outlineLevel="1" x14ac:dyDescent="0.55000000000000004">
      <c r="A499" s="8"/>
      <c r="B499" s="12"/>
      <c r="C499" s="12"/>
      <c r="D499" s="8"/>
      <c r="E499" s="32" t="str">
        <f>IF(ISERROR(VLOOKUP(D499,'Data Input (ROP Use Only)'!$D$1:$E$4,2,FALSE)),"",(VLOOKUP(D499,'Data Input (ROP Use Only)'!$D$1:$E$4,2,FALSE)))</f>
        <v/>
      </c>
      <c r="F499" s="32" t="str">
        <f>IF(ISERROR(VLOOKUP(D499,'Data Input (ROP Use Only)'!$D$1:$F$4,3,FALSE)),"",(VLOOKUP(D499,'Data Input (ROP Use Only)'!$D$1:$F$4,3,FALSE)))</f>
        <v/>
      </c>
      <c r="G499" s="6"/>
      <c r="H499" s="6"/>
      <c r="I499" s="10"/>
      <c r="J499" s="10"/>
      <c r="K499" s="10"/>
      <c r="L499" s="13">
        <f>SUM(Table19[[#This Row],[Base Wage per hour as of December 31st, 2024
 (before applying any grants/enhancements)]:[GOF (SWB) + Hourly Historical Funding (if applicable)]])</f>
        <v>0</v>
      </c>
      <c r="M499" s="7" t="str">
        <f>IF(ISERROR(VLOOKUP(D499,'Data Input (ROP Use Only)'!$D$1:$G$4,4,FALSE)),"",(VLOOKUP(D499,'Data Input (ROP Use Only)'!$D$1:$G$4,4,FALSE)))</f>
        <v/>
      </c>
      <c r="N499" s="5" t="str" cm="1">
        <f t="array" ref="N499">IFERROR((_xlfn.IFS(M499-L499&lt;=0,0,M499-L499&lt;=0,0,M499-L499&gt;=2,2,M499-L499&lt;3,M499-L499)),"")</f>
        <v/>
      </c>
      <c r="O499" s="5">
        <f>SUM(Table19[[#This Row],[Base Wage per hour as of December 31st, 2024
 (before applying any grants/enhancements)]:[GOF (SWB) + Hourly Historical Funding (if applicable)]],Table19[[#This Row],[Wage Enhancement (WEG) Eligibility Rate per hour]])</f>
        <v>0</v>
      </c>
      <c r="P499" s="5" t="str" cm="1">
        <f t="array" ref="P499">IFERROR((_xlfn.IFS(C499="NON-RECE",0,C499="Director-Approved",0,F499-O499&lt;=0,0,F499-O499&lt;=0,0,F499-O499&gt;=3,3,F499-O499&lt;3,F499-O499)),"")</f>
        <v/>
      </c>
      <c r="Q499" s="4" cm="1">
        <f t="array" ref="Q499">_xlfn.IFS(O499=0,0,O499&gt;=0,O499+P499)</f>
        <v>0</v>
      </c>
      <c r="R499" s="5" t="str">
        <f t="shared" si="7"/>
        <v/>
      </c>
      <c r="S499" s="4" cm="1">
        <f t="array" ref="S499">_xlfn.IFS(Q499=0,0,Q499&gt;=0,Q499+R499)</f>
        <v>0</v>
      </c>
      <c r="T499"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499" s="5">
        <f>MAX(Table19[[#This Row],[Staff Hourly Wage as of December 31st, 2024
 (inclusive of all grants/enhancements, do NOT include top-up)]],Table19[[#This Row],[Base Wage + PE + Historical + GOF + HA + WEG + Wage increase + Wage floor ]])</f>
        <v>0</v>
      </c>
      <c r="V499" s="4">
        <f>Table19[[#This Row],[Final 2025 Hourly Wage
(Higher of column H '[2024 wage'] and column S '[2025 wage'])]]*Table19[[#This Row],[Estimated program hours worked from Jan 1st to Dec 31st 2025]]</f>
        <v>0</v>
      </c>
      <c r="X499" s="35" t="str">
        <f>Table19[[#This Row],[Wage Enhancement (WEG) Eligibility Rate per hour]]</f>
        <v/>
      </c>
      <c r="Y499" s="42">
        <f>Table19[[#This Row],[Hourly Pay Equity (PE) (if applicable)]]+Table19[[#This Row],[GOF (SWB) + Hourly Historical Funding (if applicable)]]</f>
        <v>0</v>
      </c>
      <c r="Z499" s="36">
        <f>IFERROR(Table19[[#This Row],[2025 Wage Increase Rate]]+Table19[[#This Row],[2025 Wage Floor Rate]]+Table19[[#This Row],[Wage Stability]],0)</f>
        <v>0</v>
      </c>
    </row>
    <row r="500" spans="1:26" outlineLevel="1" x14ac:dyDescent="0.55000000000000004">
      <c r="A500" s="8"/>
      <c r="B500" s="12"/>
      <c r="C500" s="12"/>
      <c r="D500" s="8"/>
      <c r="E500" s="32" t="str">
        <f>IF(ISERROR(VLOOKUP(D500,'Data Input (ROP Use Only)'!$D$1:$E$4,2,FALSE)),"",(VLOOKUP(D500,'Data Input (ROP Use Only)'!$D$1:$E$4,2,FALSE)))</f>
        <v/>
      </c>
      <c r="F500" s="32" t="str">
        <f>IF(ISERROR(VLOOKUP(D500,'Data Input (ROP Use Only)'!$D$1:$F$4,3,FALSE)),"",(VLOOKUP(D500,'Data Input (ROP Use Only)'!$D$1:$F$4,3,FALSE)))</f>
        <v/>
      </c>
      <c r="G500" s="6"/>
      <c r="H500" s="6"/>
      <c r="I500" s="10"/>
      <c r="J500" s="10"/>
      <c r="K500" s="10"/>
      <c r="L500" s="13">
        <f>SUM(Table19[[#This Row],[Base Wage per hour as of December 31st, 2024
 (before applying any grants/enhancements)]:[GOF (SWB) + Hourly Historical Funding (if applicable)]])</f>
        <v>0</v>
      </c>
      <c r="M500" s="7" t="str">
        <f>IF(ISERROR(VLOOKUP(D500,'Data Input (ROP Use Only)'!$D$1:$G$4,4,FALSE)),"",(VLOOKUP(D500,'Data Input (ROP Use Only)'!$D$1:$G$4,4,FALSE)))</f>
        <v/>
      </c>
      <c r="N500" s="5" t="str" cm="1">
        <f t="array" ref="N500">IFERROR((_xlfn.IFS(M500-L500&lt;=0,0,M500-L500&lt;=0,0,M500-L500&gt;=2,2,M500-L500&lt;3,M500-L500)),"")</f>
        <v/>
      </c>
      <c r="O500" s="5">
        <f>SUM(Table19[[#This Row],[Base Wage per hour as of December 31st, 2024
 (before applying any grants/enhancements)]:[GOF (SWB) + Hourly Historical Funding (if applicable)]],Table19[[#This Row],[Wage Enhancement (WEG) Eligibility Rate per hour]])</f>
        <v>0</v>
      </c>
      <c r="P500" s="5" t="str" cm="1">
        <f t="array" ref="P500">IFERROR((_xlfn.IFS(C500="NON-RECE",0,C500="Director-Approved",0,F500-O500&lt;=0,0,F500-O500&lt;=0,0,F500-O500&gt;=3,3,F500-O500&lt;3,F500-O500)),"")</f>
        <v/>
      </c>
      <c r="Q500" s="4" cm="1">
        <f t="array" ref="Q500">_xlfn.IFS(O500=0,0,O500&gt;=0,O500+P500)</f>
        <v>0</v>
      </c>
      <c r="R500" s="5" t="str">
        <f t="shared" si="7"/>
        <v/>
      </c>
      <c r="S500" s="4" cm="1">
        <f t="array" ref="S500">_xlfn.IFS(Q500=0,0,Q500&gt;=0,Q500+R500)</f>
        <v>0</v>
      </c>
      <c r="T500"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00" s="5">
        <f>MAX(Table19[[#This Row],[Staff Hourly Wage as of December 31st, 2024
 (inclusive of all grants/enhancements, do NOT include top-up)]],Table19[[#This Row],[Base Wage + PE + Historical + GOF + HA + WEG + Wage increase + Wage floor ]])</f>
        <v>0</v>
      </c>
      <c r="V500" s="4">
        <f>Table19[[#This Row],[Final 2025 Hourly Wage
(Higher of column H '[2024 wage'] and column S '[2025 wage'])]]*Table19[[#This Row],[Estimated program hours worked from Jan 1st to Dec 31st 2025]]</f>
        <v>0</v>
      </c>
      <c r="X500" s="35" t="str">
        <f>Table19[[#This Row],[Wage Enhancement (WEG) Eligibility Rate per hour]]</f>
        <v/>
      </c>
      <c r="Y500" s="42">
        <f>Table19[[#This Row],[Hourly Pay Equity (PE) (if applicable)]]+Table19[[#This Row],[GOF (SWB) + Hourly Historical Funding (if applicable)]]</f>
        <v>0</v>
      </c>
      <c r="Z500" s="36">
        <f>IFERROR(Table19[[#This Row],[2025 Wage Increase Rate]]+Table19[[#This Row],[2025 Wage Floor Rate]]+Table19[[#This Row],[Wage Stability]],0)</f>
        <v>0</v>
      </c>
    </row>
    <row r="501" spans="1:26" ht="14.7" outlineLevel="1" thickBot="1" x14ac:dyDescent="0.6">
      <c r="A501" s="11"/>
      <c r="B501" s="12"/>
      <c r="C501" s="12"/>
      <c r="D501" s="11"/>
      <c r="E501" s="32" t="str">
        <f>IF(ISERROR(VLOOKUP(D501,'Data Input (ROP Use Only)'!$D$1:$E$4,2,FALSE)),"",(VLOOKUP(D501,'Data Input (ROP Use Only)'!$D$1:$E$4,2,FALSE)))</f>
        <v/>
      </c>
      <c r="F501" s="32" t="str">
        <f>IF(ISERROR(VLOOKUP(D501,'Data Input (ROP Use Only)'!$D$1:$F$4,3,FALSE)),"",(VLOOKUP(D501,'Data Input (ROP Use Only)'!$D$1:$F$4,3,FALSE)))</f>
        <v/>
      </c>
      <c r="G501" s="9"/>
      <c r="H501" s="6"/>
      <c r="I501" s="10"/>
      <c r="J501" s="10"/>
      <c r="K501" s="10"/>
      <c r="L501" s="13">
        <f>SUM(Table19[[#This Row],[Base Wage per hour as of December 31st, 2024
 (before applying any grants/enhancements)]:[GOF (SWB) + Hourly Historical Funding (if applicable)]])</f>
        <v>0</v>
      </c>
      <c r="M501" s="7" t="str">
        <f>IF(ISERROR(VLOOKUP(D501,'Data Input (ROP Use Only)'!$D$1:$G$4,4,FALSE)),"",(VLOOKUP(D501,'Data Input (ROP Use Only)'!$D$1:$G$4,4,FALSE)))</f>
        <v/>
      </c>
      <c r="N501" s="5" t="str" cm="1">
        <f t="array" ref="N501">IFERROR((_xlfn.IFS(M501-L501&lt;=0,0,M501-L501&lt;=0,0,M501-L501&gt;=2,2,M501-L501&lt;3,M501-L501)),"")</f>
        <v/>
      </c>
      <c r="O501" s="5">
        <f>SUM(Table19[[#This Row],[Base Wage per hour as of December 31st, 2024
 (before applying any grants/enhancements)]:[GOF (SWB) + Hourly Historical Funding (if applicable)]],Table19[[#This Row],[Wage Enhancement (WEG) Eligibility Rate per hour]])</f>
        <v>0</v>
      </c>
      <c r="P501" s="5" t="str" cm="1">
        <f t="array" ref="P501">IFERROR((_xlfn.IFS(C501="NON-RECE",0,C501="Director-Approved",0,F501-O501&lt;=0,0,F501-O501&lt;=0,0,F501-O501&gt;=3,3,F501-O501&lt;3,F501-O501)),"")</f>
        <v/>
      </c>
      <c r="Q501" s="4" cm="1">
        <f t="array" ref="Q501">_xlfn.IFS(O501=0,0,O501&gt;=0,O501+P501)</f>
        <v>0</v>
      </c>
      <c r="R501" s="5" t="str">
        <f t="shared" si="7"/>
        <v/>
      </c>
      <c r="S501" s="4" cm="1">
        <f t="array" ref="S501">_xlfn.IFS(Q501=0,0,Q501&gt;=0,Q501+R501)</f>
        <v>0</v>
      </c>
      <c r="T501" s="5">
        <f>IF(Table19[[#This Row],[Staff Hourly Wage as of December 31st, 2024
 (inclusive of all grants/enhancements, do NOT include top-up)]]-Table19[[#This Row],[Base Wage + PE + Historical + GOF + HA + WEG + Wage increase + Wage floor ]]&lt;0,0,Table19[[#This Row],[Staff Hourly Wage as of December 31st, 2024
 (inclusive of all grants/enhancements, do NOT include top-up)]]-Table19[[#This Row],[Base Wage + PE + Historical + GOF + HA + WEG + Wage increase + Wage floor ]])</f>
        <v>0</v>
      </c>
      <c r="U501" s="5">
        <f>MAX(Table19[[#This Row],[Staff Hourly Wage as of December 31st, 2024
 (inclusive of all grants/enhancements, do NOT include top-up)]],Table19[[#This Row],[Base Wage + PE + Historical + GOF + HA + WEG + Wage increase + Wage floor ]])</f>
        <v>0</v>
      </c>
      <c r="V501" s="15">
        <f>Table19[[#This Row],[Final 2025 Hourly Wage
(Higher of column H '[2024 wage'] and column S '[2025 wage'])]]*Table19[[#This Row],[Estimated program hours worked from Jan 1st to Dec 31st 2025]]</f>
        <v>0</v>
      </c>
      <c r="X501" s="37" t="str">
        <f>Table19[[#This Row],[Wage Enhancement (WEG) Eligibility Rate per hour]]</f>
        <v/>
      </c>
      <c r="Y501" s="43">
        <f>Table19[[#This Row],[Hourly Pay Equity (PE) (if applicable)]]+Table19[[#This Row],[GOF (SWB) + Hourly Historical Funding (if applicable)]]</f>
        <v>0</v>
      </c>
      <c r="Z501" s="38">
        <f>IFERROR(Table19[[#This Row],[2025 Wage Increase Rate]]+Table19[[#This Row],[2025 Wage Floor Rate]]+Table19[[#This Row],[Wage Stability]],0)</f>
        <v>0</v>
      </c>
    </row>
  </sheetData>
  <sheetProtection algorithmName="SHA-512" hashValue="Gt2oNf5yLoJNijeq2baOGNQokl25fGZKvWGq/ad7ZjW4WjXBcW2aghM3qp0xthr+egjLwumW81dsFN3iiYrgRQ==" saltValue="diME8ZsoDpyHwxoqF4U3fQ==" spinCount="100000" sheet="1" formatRows="0"/>
  <mergeCells count="8">
    <mergeCell ref="A1:U4"/>
    <mergeCell ref="B6:D6"/>
    <mergeCell ref="A10:O11"/>
    <mergeCell ref="X10:Z12"/>
    <mergeCell ref="V6:V8"/>
    <mergeCell ref="P10:Q12"/>
    <mergeCell ref="R10:S12"/>
    <mergeCell ref="J12:K12"/>
  </mergeCells>
  <phoneticPr fontId="16" type="noConversion"/>
  <dataValidations count="1">
    <dataValidation type="decimal" allowBlank="1" showInputMessage="1" showErrorMessage="1" errorTitle="Base Wage as of Jan 1, 2025" error="Base Wage should be between $17.20 and $30 to be eligible" sqref="I14:I501" xr:uid="{9CDAC077-0E82-4F9A-BBBE-3D6E67362BEF}">
      <formula1>17.2</formula1>
      <formula2>30</formula2>
    </dataValidation>
  </dataValidations>
  <pageMargins left="0.7" right="0.7" top="0.75" bottom="0.75" header="0.3" footer="0.3"/>
  <pageSetup scale="24"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BEC40A3-80F4-4D43-AF42-EDC05D005C7B}">
          <x14:formula1>
            <xm:f>'Data Input (ROP Use Only)'!$B$1:$B$2</xm:f>
          </x14:formula1>
          <xm:sqref>B14:B501</xm:sqref>
        </x14:dataValidation>
        <x14:dataValidation type="list" allowBlank="1" showInputMessage="1" showErrorMessage="1" xr:uid="{890773D6-F486-46B3-8F3E-C8937F1D48E8}">
          <x14:formula1>
            <xm:f>'Data Input (ROP Use Only)'!$C$1:$C$3</xm:f>
          </x14:formula1>
          <xm:sqref>C14:C501</xm:sqref>
        </x14:dataValidation>
        <x14:dataValidation type="list" allowBlank="1" showInputMessage="1" showErrorMessage="1" xr:uid="{06C73317-1E12-4A2A-8748-B2EDF78FE514}">
          <x14:formula1>
            <xm:f>'Data Input (ROP Use Only)'!$D$1:$D$3</xm:f>
          </x14:formula1>
          <xm:sqref>D14:D501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D0E3-D25D-429B-8C45-B0C553E9680C}">
  <sheetPr>
    <tabColor rgb="FF92D050"/>
  </sheetPr>
  <dimension ref="B1:G4"/>
  <sheetViews>
    <sheetView showGridLines="0" workbookViewId="0">
      <selection activeCell="F17" sqref="F17"/>
    </sheetView>
  </sheetViews>
  <sheetFormatPr defaultColWidth="8.89453125" defaultRowHeight="14.4" x14ac:dyDescent="0.55000000000000004"/>
  <cols>
    <col min="1" max="1" width="8.89453125" style="19"/>
    <col min="2" max="2" width="37.1015625" style="19" customWidth="1"/>
    <col min="3" max="3" width="17.89453125" style="19" customWidth="1"/>
    <col min="4" max="5" width="15.7890625" style="19" customWidth="1"/>
    <col min="6" max="6" width="26.5234375" style="19" customWidth="1"/>
    <col min="7" max="7" width="10" style="19" bestFit="1" customWidth="1"/>
    <col min="8" max="8" width="33.578125" style="19" bestFit="1" customWidth="1"/>
    <col min="9" max="16384" width="8.89453125" style="19"/>
  </cols>
  <sheetData>
    <row r="1" spans="2:7" x14ac:dyDescent="0.55000000000000004">
      <c r="B1" s="19" t="s">
        <v>6</v>
      </c>
      <c r="C1" s="19" t="s">
        <v>1</v>
      </c>
      <c r="D1" s="20" t="s">
        <v>5</v>
      </c>
      <c r="E1" s="19">
        <v>24.86</v>
      </c>
      <c r="F1" s="20">
        <v>27</v>
      </c>
      <c r="G1" s="20">
        <v>32.81</v>
      </c>
    </row>
    <row r="2" spans="2:7" x14ac:dyDescent="0.55000000000000004">
      <c r="B2" s="19" t="s">
        <v>7</v>
      </c>
      <c r="C2" s="19" t="s">
        <v>2</v>
      </c>
      <c r="D2" s="20" t="s">
        <v>4</v>
      </c>
      <c r="E2" s="19">
        <v>25.86</v>
      </c>
      <c r="F2" s="20">
        <v>30</v>
      </c>
      <c r="G2" s="20">
        <v>32.81</v>
      </c>
    </row>
    <row r="3" spans="2:7" x14ac:dyDescent="0.55000000000000004">
      <c r="C3" s="19" t="s">
        <v>3</v>
      </c>
      <c r="D3" s="19" t="s">
        <v>27</v>
      </c>
      <c r="E3" s="19">
        <v>24.86</v>
      </c>
      <c r="F3" s="20">
        <v>27</v>
      </c>
      <c r="G3" s="20">
        <v>32.81</v>
      </c>
    </row>
    <row r="4" spans="2:7" x14ac:dyDescent="0.55000000000000004">
      <c r="F4" s="20"/>
      <c r="G4" s="20"/>
    </row>
  </sheetData>
  <sheetProtection algorithmName="SHA-512" hashValue="mI6WUbj9a5OH097iZINTjT7Q59eAB3ojRhUR3AwYSn59GBXs7XqHimq9lAV4tEzhaPQhU7B2uE8WXqpc/UUKpQ==" saltValue="h0QrkUPw8qCVPFZ8Y2+b0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OP Word" ma:contentTypeID="0x0101006450AF52053E4366878046AAF3AB30AB00F4DA677B379E004E95BE8618F936A982" ma:contentTypeVersion="30" ma:contentTypeDescription="Basis of all company Word documents." ma:contentTypeScope="" ma:versionID="b71e361ba4079759a7a7edaae69520db">
  <xsd:schema xmlns:xsd="http://www.w3.org/2001/XMLSchema" xmlns:xs="http://www.w3.org/2001/XMLSchema" xmlns:p="http://schemas.microsoft.com/office/2006/metadata/properties" xmlns:ns2="821ebe7e-5b53-4faa-abb9-4a80eed697b5" xmlns:ns3="165b19e7-bd48-44bc-ae9f-d38b7c2f2ede" targetNamespace="http://schemas.microsoft.com/office/2006/metadata/properties" ma:root="true" ma:fieldsID="0f87f0ca99c988a0ca513a34c4622f44" ns2:_="" ns3:_="">
    <xsd:import namespace="821ebe7e-5b53-4faa-abb9-4a80eed697b5"/>
    <xsd:import namespace="165b19e7-bd48-44bc-ae9f-d38b7c2f2ede"/>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ebe7e-5b53-4faa-abb9-4a80eed697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ca5e71e-6d80-4314-bc5c-b8377f95adfe}" ma:internalName="TaxCatchAll" ma:showField="CatchAllData"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ca5e71e-6d80-4314-bc5c-b8377f95adfe}" ma:internalName="TaxCatchAllLabel" ma:readOnly="true" ma:showField="CatchAllDataLabel"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Communications|c6d9d51b-55c7-4d1b-a96f-1883fe1d44e4"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5b19e7-bd48-44bc-ae9f-d38b7c2f2ed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fa93b17b-eca5-4df2-9431-61ba77a6f1f7" ma:termSetId="09814cd3-568e-fe90-9814-8d621ff8fb84" ma:anchorId="fba54fb3-c3e1-fe81-a776-ca4b69148c4d" ma:open="true" ma:isKeyword="false">
      <xsd:complexType>
        <xsd:sequence>
          <xsd:element ref="pc:Terms" minOccurs="0" maxOccurs="1"/>
        </xsd:sequence>
      </xsd:complex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Location" ma:index="44" nillable="true" ma:displayName="Location" ma:indexed="true" ma:internalName="MediaServiceLocation" ma:readOnly="true">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21ebe7e-5b53-4faa-abb9-4a80eed697b5">
      <Value>99</Value>
      <Value>2</Value>
      <Value>1</Value>
    </TaxCatchAll>
    <d4d6d7f2852d41a09afacf0336fedee9 xmlns="821ebe7e-5b53-4faa-abb9-4a80eed697b5">
      <Terms xmlns="http://schemas.microsoft.com/office/infopath/2007/PartnerControls">
        <TermInfo xmlns="http://schemas.microsoft.com/office/infopath/2007/PartnerControls">
          <TermName xmlns="http://schemas.microsoft.com/office/infopath/2007/PartnerControls">Early Learning and Child Care Services</TermName>
          <TermId xmlns="http://schemas.microsoft.com/office/infopath/2007/PartnerControls">f20bb475-eba7-490d-998b-2d872e05fa57</TermId>
        </TermInfo>
      </Terms>
    </d4d6d7f2852d41a09afacf0336fedee9>
    <SIZASubject xmlns="821ebe7e-5b53-4faa-abb9-4a80eed697b5" xsi:nil="true"/>
    <c816cc0c51d043a4907164997a81cf13 xmlns="821ebe7e-5b53-4faa-abb9-4a80eed697b5">
      <Terms xmlns="http://schemas.microsoft.com/office/infopath/2007/PartnerControls"/>
    </c816cc0c51d043a4907164997a81cf13>
    <leed0c44d2ac42d791805961a1e6b6e0 xmlns="821ebe7e-5b53-4faa-abb9-4a80eed697b5">
      <Terms xmlns="http://schemas.microsoft.com/office/infopath/2007/PartnerControls"/>
    </leed0c44d2ac42d791805961a1e6b6e0>
    <if2ef2b6bf4346d0a9a60e9784f95a0d xmlns="821ebe7e-5b53-4faa-abb9-4a80eed697b5">
      <Terms xmlns="http://schemas.microsoft.com/office/infopath/2007/PartnerControls"/>
    </if2ef2b6bf4346d0a9a60e9784f95a0d>
    <SIZADate xmlns="821ebe7e-5b53-4faa-abb9-4a80eed697b5" xsi:nil="true"/>
    <SIZARecordsEventDate xmlns="821ebe7e-5b53-4faa-abb9-4a80eed697b5" xsi:nil="true"/>
    <oaba50052a024fb29595ecca5fbbaa4e xmlns="821ebe7e-5b53-4faa-abb9-4a80eed697b5">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SIZAAuthor xmlns="821ebe7e-5b53-4faa-abb9-4a80eed697b5">
      <UserInfo>
        <DisplayName/>
        <AccountId xsi:nil="true"/>
        <AccountType/>
      </UserInfo>
    </SIZAAuthor>
    <i7c7954a6da6485baed72bf62adc9a98 xmlns="821ebe7e-5b53-4faa-abb9-4a80eed697b5">
      <Terms xmlns="http://schemas.microsoft.com/office/infopath/2007/PartnerControls"/>
    </i7c7954a6da6485baed72bf62adc9a98>
    <b84c496a5d0b4e848eae240e679f45e7 xmlns="821ebe7e-5b53-4faa-abb9-4a80eed697b5">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i09ce8ea77e04d5b937fa0a29b257c75 xmlns="821ebe7e-5b53-4faa-abb9-4a80eed697b5">
      <Terms xmlns="http://schemas.microsoft.com/office/infopath/2007/PartnerControls"/>
    </i09ce8ea77e04d5b937fa0a29b257c75>
    <_dlc_DocId xmlns="821ebe7e-5b53-4faa-abb9-4a80eed697b5">RZVXNEC2MVYU-131264259-5057</_dlc_DocId>
    <_dlc_DocIdUrl xmlns="821ebe7e-5b53-4faa-abb9-4a80eed697b5">
      <Url>https://peelregionca.sharepoint.com/teams/S344/_layouts/15/DocIdRedir.aspx?ID=RZVXNEC2MVYU-131264259-5057</Url>
      <Description>RZVXNEC2MVYU-131264259-5057</Description>
    </_dlc_DocIdUrl>
    <lcf76f155ced4ddcb4097134ff3c332f xmlns="165b19e7-bd48-44bc-ae9f-d38b7c2f2e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BAF002-A165-4C9C-A495-39A685F45443}"/>
</file>

<file path=customXml/itemProps2.xml><?xml version="1.0" encoding="utf-8"?>
<ds:datastoreItem xmlns:ds="http://schemas.openxmlformats.org/officeDocument/2006/customXml" ds:itemID="{CA970C08-F961-40AE-9BC1-6BD0B66EB373}"/>
</file>

<file path=customXml/itemProps3.xml><?xml version="1.0" encoding="utf-8"?>
<ds:datastoreItem xmlns:ds="http://schemas.openxmlformats.org/officeDocument/2006/customXml" ds:itemID="{06EA6F01-0F7C-4E1C-9C58-99A2AD88102C}"/>
</file>

<file path=customXml/itemProps4.xml><?xml version="1.0" encoding="utf-8"?>
<ds:datastoreItem xmlns:ds="http://schemas.openxmlformats.org/officeDocument/2006/customXml" ds:itemID="{C450F0ED-293F-43A9-9F76-E436825031BF}"/>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2025 - WCF Instructions</vt:lpstr>
      <vt:lpstr>Staff Wages Planning Tool</vt:lpstr>
      <vt:lpstr>Data Input (ROP Use Only)</vt:lpstr>
      <vt:lpstr>'Staff Wages Planning Tool'!Print_Area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Chang, Amy</dc:creator>
  <cp:keywords/>
  <dc:description/>
  <cp:lastModifiedBy>Desai, Salma</cp:lastModifiedBy>
  <cp:revision/>
  <dcterms:created xsi:type="dcterms:W3CDTF">2024-08-23T20:42:44Z</dcterms:created>
  <dcterms:modified xsi:type="dcterms:W3CDTF">2024-12-12T19:10:43Z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0x0101006450AF52053E4366878046AAF3AB30AB00F4DA677B379E004E95BE8618F936A982</vt:lpwstr>
  </property>
  <property fmtid="{D5CDD505-2E9C-101B-9397-08002B2CF9AE}" pid="3" name="SIZADivision">
    <vt:lpwstr>2;#Early Years and Child Care Services|ce06aa10-9999-42e6-922f-4e4b46a41053</vt:lpwstr>
  </property>
  <property fmtid="{D5CDD505-2E9C-101B-9397-08002B2CF9AE}" pid="4" name="SIZASection">
    <vt:lpwstr>99;#Early Learning and Child Care Services|f20bb475-eba7-490d-998b-2d872e05fa57</vt:lpwstr>
  </property>
  <property fmtid="{D5CDD505-2E9C-101B-9397-08002B2CF9AE}" pid="5" name="SIZADepartment">
    <vt:lpwstr>1;#Human Services|118fdf37-3eb0-4f3d-9794-08c6dc12769c</vt:lpwstr>
  </property>
  <property fmtid="{D5CDD505-2E9C-101B-9397-08002B2CF9AE}" pid="6" name="_dlc_DocIdItemGuid">
    <vt:lpwstr>53f64b8a-42cf-476f-9866-764912316460</vt:lpwstr>
  </property>
  <property fmtid="{D5CDD505-2E9C-101B-9397-08002B2CF9AE}" pid="7" name="SIZAService">
    <vt:lpwstr/>
  </property>
  <property fmtid="{D5CDD505-2E9C-101B-9397-08002B2CF9AE}" pid="8" name="SIZADocumentType">
    <vt:lpwstr/>
  </property>
  <property fmtid="{D5CDD505-2E9C-101B-9397-08002B2CF9AE}" pid="9" name="SIZADocumentSubType">
    <vt:lpwstr/>
  </property>
  <property fmtid="{D5CDD505-2E9C-101B-9397-08002B2CF9AE}" pid="10" name="SIZAKeywords">
    <vt:lpwstr/>
  </property>
  <property fmtid="{D5CDD505-2E9C-101B-9397-08002B2CF9AE}" pid="11" name="SIZARecordClassification">
    <vt:lpwstr/>
  </property>
</Properties>
</file>