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https://peelregionca.sharepoint.com/teams/D419/Shared Documents/Simon's Team/"/>
    </mc:Choice>
  </mc:AlternateContent>
  <xr:revisionPtr revIDLastSave="0" documentId="8_{82C6CE7C-EC98-4F15-A9B8-DC64631E215E}" xr6:coauthVersionLast="47" xr6:coauthVersionMax="47" xr10:uidLastSave="{00000000-0000-0000-0000-000000000000}"/>
  <workbookProtection workbookAlgorithmName="SHA-512" workbookHashValue="UY9mtjMh4Z+QwUBUwuGUfFPVc6wOY3WJtzgq1JYhTPb6QsBsiATUGSJOtWQy3aC6F86HnuY6HtgW92XvxJDf6g==" workbookSaltValue="ixg8RcW0iUJ4hQ+qRsXZNQ==" workbookSpinCount="100000" lockStructure="1"/>
  <bookViews>
    <workbookView xWindow="-108" yWindow="-108" windowWidth="23256" windowHeight="12576" tabRatio="774" xr2:uid="{F8592EC1-7030-4157-8E61-8639E7505397}"/>
  </bookViews>
  <sheets>
    <sheet name="2025 Daily Rate Calculator" sheetId="6" r:id="rId1"/>
    <sheet name="Resources" sheetId="9" r:id="rId2"/>
  </sheets>
  <externalReferences>
    <externalReference r:id="rId3"/>
  </externalReferences>
  <definedNames>
    <definedName name="CostAdjustments">[1]ValidationLists!$A$2:$A$5</definedName>
    <definedName name="CostAdjustmentsex">[1]ValidationLists!$A$2:$A$5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6" l="1" a="1"/>
  <c r="E30" i="6" s="1"/>
  <c r="F30" i="6" s="1"/>
  <c r="E31" i="6" a="1"/>
  <c r="E31" i="6" s="1"/>
  <c r="F31" i="6" s="1"/>
  <c r="E32" i="6" a="1"/>
  <c r="E32" i="6" s="1"/>
  <c r="F32" i="6" s="1"/>
  <c r="E33" i="6" a="1"/>
  <c r="E33" i="6" s="1"/>
  <c r="F33" i="6" s="1"/>
  <c r="E34" i="6" a="1"/>
  <c r="E34" i="6" s="1"/>
  <c r="F34" i="6" s="1"/>
  <c r="E35" i="6" a="1"/>
  <c r="E35" i="6" s="1"/>
  <c r="F35" i="6" s="1"/>
  <c r="E36" i="6" a="1"/>
  <c r="E36" i="6" s="1"/>
  <c r="F36" i="6" s="1"/>
  <c r="E37" i="6" a="1"/>
  <c r="E37" i="6" s="1"/>
  <c r="F37" i="6" s="1"/>
  <c r="E38" i="6" a="1"/>
  <c r="E38" i="6" s="1"/>
  <c r="F38" i="6" s="1"/>
  <c r="E39" i="6" a="1"/>
  <c r="E39" i="6"/>
  <c r="F39" i="6"/>
  <c r="E40" i="6" a="1"/>
  <c r="E40" i="6" s="1"/>
  <c r="F40" i="6" s="1"/>
  <c r="E41" i="6" a="1"/>
  <c r="E41" i="6" s="1"/>
  <c r="F41" i="6" s="1"/>
  <c r="E42" i="6" a="1"/>
  <c r="E42" i="6" s="1"/>
  <c r="F42" i="6" s="1"/>
  <c r="E43" i="6" a="1"/>
  <c r="E43" i="6"/>
  <c r="F43" i="6" s="1"/>
  <c r="E44" i="6" a="1"/>
  <c r="E44" i="6"/>
  <c r="F44" i="6" s="1"/>
  <c r="E45" i="6" a="1"/>
  <c r="E45" i="6"/>
  <c r="F45" i="6" s="1"/>
  <c r="E46" i="6" a="1"/>
  <c r="E46" i="6"/>
  <c r="F46" i="6"/>
  <c r="E47" i="6" a="1"/>
  <c r="E47" i="6"/>
  <c r="F47" i="6"/>
  <c r="E48" i="6" a="1"/>
  <c r="E48" i="6" s="1"/>
  <c r="F48" i="6" s="1"/>
  <c r="E49" i="6" a="1"/>
  <c r="E49" i="6"/>
  <c r="F49" i="6"/>
  <c r="G49" i="6" s="1" a="1"/>
  <c r="G49" i="6" s="1"/>
  <c r="H49" i="6" s="1" a="1"/>
  <c r="H49" i="6" s="1"/>
  <c r="E50" i="6" a="1"/>
  <c r="E50" i="6" s="1"/>
  <c r="F50" i="6" s="1"/>
  <c r="G50" i="6" s="1" a="1"/>
  <c r="G50" i="6" s="1"/>
  <c r="H50" i="6" s="1" a="1"/>
  <c r="H50" i="6" s="1"/>
  <c r="E51" i="6" a="1"/>
  <c r="E51" i="6" s="1"/>
  <c r="F51" i="6" s="1"/>
  <c r="G51" i="6" s="1" a="1"/>
  <c r="G51" i="6" s="1"/>
  <c r="H51" i="6" s="1" a="1"/>
  <c r="H51" i="6" s="1"/>
  <c r="E52" i="6" a="1"/>
  <c r="E52" i="6" s="1"/>
  <c r="F52" i="6" s="1"/>
  <c r="G52" i="6" s="1" a="1"/>
  <c r="G52" i="6" s="1"/>
  <c r="H52" i="6" s="1" a="1"/>
  <c r="H52" i="6" s="1"/>
  <c r="E53" i="6" a="1"/>
  <c r="E53" i="6"/>
  <c r="F53" i="6" s="1"/>
  <c r="G53" i="6" s="1" a="1"/>
  <c r="G53" i="6" s="1"/>
  <c r="H53" i="6" s="1" a="1"/>
  <c r="H53" i="6" s="1"/>
  <c r="E54" i="6" a="1"/>
  <c r="E54" i="6"/>
  <c r="F54" i="6"/>
  <c r="G54" i="6" s="1" a="1"/>
  <c r="G54" i="6" s="1"/>
  <c r="H54" i="6" s="1" a="1"/>
  <c r="H54" i="6" s="1"/>
  <c r="E55" i="6" a="1"/>
  <c r="E55" i="6" s="1"/>
  <c r="F55" i="6" s="1"/>
  <c r="G55" i="6" s="1" a="1"/>
  <c r="G55" i="6" s="1"/>
  <c r="H55" i="6" s="1" a="1"/>
  <c r="H55" i="6" s="1"/>
  <c r="E56" i="6" a="1"/>
  <c r="E56" i="6"/>
  <c r="F56" i="6"/>
  <c r="G56" i="6" s="1" a="1"/>
  <c r="G56" i="6" s="1"/>
  <c r="H56" i="6" s="1" a="1"/>
  <c r="H56" i="6" s="1"/>
  <c r="E57" i="6" a="1"/>
  <c r="E57" i="6" s="1"/>
  <c r="F57" i="6" s="1"/>
  <c r="G57" i="6" s="1" a="1"/>
  <c r="G57" i="6" s="1"/>
  <c r="H57" i="6" s="1" a="1"/>
  <c r="H57" i="6" s="1"/>
  <c r="E58" i="6" a="1"/>
  <c r="E58" i="6" s="1"/>
  <c r="F58" i="6" s="1"/>
  <c r="G58" i="6" s="1" a="1"/>
  <c r="G58" i="6" s="1"/>
  <c r="H58" i="6" s="1" a="1"/>
  <c r="H58" i="6" s="1"/>
  <c r="E59" i="6" a="1"/>
  <c r="E59" i="6"/>
  <c r="F59" i="6"/>
  <c r="G59" i="6" s="1" a="1"/>
  <c r="G59" i="6" s="1"/>
  <c r="H59" i="6" s="1" a="1"/>
  <c r="H59" i="6" s="1"/>
  <c r="E60" i="6" a="1"/>
  <c r="E60" i="6" s="1"/>
  <c r="F60" i="6" s="1"/>
  <c r="G60" i="6" s="1" a="1"/>
  <c r="G60" i="6" s="1"/>
  <c r="H60" i="6" s="1" a="1"/>
  <c r="H60" i="6" s="1"/>
  <c r="E61" i="6" a="1"/>
  <c r="E61" i="6"/>
  <c r="F61" i="6" s="1"/>
  <c r="G61" i="6" s="1" a="1"/>
  <c r="G61" i="6" s="1"/>
  <c r="H61" i="6" s="1" a="1"/>
  <c r="H61" i="6" s="1"/>
  <c r="E62" i="6" a="1"/>
  <c r="E62" i="6" s="1"/>
  <c r="F62" i="6" s="1"/>
  <c r="G62" i="6" s="1" a="1"/>
  <c r="G62" i="6" s="1"/>
  <c r="H62" i="6" s="1" a="1"/>
  <c r="H62" i="6" s="1"/>
  <c r="E63" i="6" a="1"/>
  <c r="E63" i="6"/>
  <c r="F63" i="6"/>
  <c r="G63" i="6" s="1" a="1"/>
  <c r="G63" i="6" s="1"/>
  <c r="H63" i="6" s="1" a="1"/>
  <c r="H63" i="6" s="1"/>
  <c r="E64" i="6" a="1"/>
  <c r="E64" i="6"/>
  <c r="F64" i="6"/>
  <c r="G64" i="6" s="1" a="1"/>
  <c r="G64" i="6" s="1"/>
  <c r="H64" i="6" s="1" a="1"/>
  <c r="H64" i="6" s="1"/>
  <c r="E65" i="6" a="1"/>
  <c r="E65" i="6"/>
  <c r="F65" i="6" s="1"/>
  <c r="G65" i="6" s="1" a="1"/>
  <c r="G65" i="6" s="1"/>
  <c r="H65" i="6" s="1" a="1"/>
  <c r="H65" i="6" s="1"/>
  <c r="E66" i="6" a="1"/>
  <c r="E66" i="6"/>
  <c r="F66" i="6"/>
  <c r="G66" i="6" s="1" a="1"/>
  <c r="G66" i="6" s="1"/>
  <c r="H66" i="6" s="1" a="1"/>
  <c r="H66" i="6" s="1"/>
  <c r="E67" i="6" a="1"/>
  <c r="E67" i="6" s="1"/>
  <c r="F67" i="6" s="1"/>
  <c r="G67" i="6" s="1" a="1"/>
  <c r="G67" i="6" s="1"/>
  <c r="H67" i="6" s="1" a="1"/>
  <c r="H67" i="6" s="1"/>
  <c r="E68" i="6" a="1"/>
  <c r="E68" i="6" s="1"/>
  <c r="F68" i="6" s="1"/>
  <c r="G68" i="6" s="1" a="1"/>
  <c r="G68" i="6" s="1"/>
  <c r="H68" i="6" s="1" a="1"/>
  <c r="H68" i="6" s="1"/>
  <c r="E69" i="6" a="1"/>
  <c r="E69" i="6"/>
  <c r="F69" i="6"/>
  <c r="E70" i="6" a="1"/>
  <c r="E70" i="6"/>
  <c r="F70" i="6" s="1"/>
  <c r="E71" i="6" a="1"/>
  <c r="E71" i="6"/>
  <c r="F71" i="6" s="1"/>
  <c r="E72" i="6" a="1"/>
  <c r="E72" i="6" s="1"/>
  <c r="F72" i="6" s="1"/>
  <c r="G72" i="6" s="1" a="1"/>
  <c r="G72" i="6" s="1"/>
  <c r="H72" i="6" s="1" a="1"/>
  <c r="H72" i="6" s="1"/>
  <c r="E73" i="6" a="1"/>
  <c r="E73" i="6" s="1"/>
  <c r="F73" i="6" s="1"/>
  <c r="G73" i="6" s="1" a="1"/>
  <c r="G73" i="6" s="1"/>
  <c r="H73" i="6" s="1" a="1"/>
  <c r="H73" i="6" s="1"/>
  <c r="E74" i="6" a="1"/>
  <c r="E74" i="6"/>
  <c r="F74" i="6"/>
  <c r="G74" i="6" s="1" a="1"/>
  <c r="G74" i="6" s="1"/>
  <c r="H74" i="6" s="1" a="1"/>
  <c r="H74" i="6" s="1"/>
  <c r="E75" i="6" a="1"/>
  <c r="E75" i="6" s="1"/>
  <c r="F75" i="6" s="1"/>
  <c r="G75" i="6" s="1" a="1"/>
  <c r="G75" i="6" s="1"/>
  <c r="H75" i="6" s="1" a="1"/>
  <c r="H75" i="6" s="1"/>
  <c r="E76" i="6" a="1"/>
  <c r="E76" i="6"/>
  <c r="F76" i="6"/>
  <c r="G76" i="6" s="1" a="1"/>
  <c r="G76" i="6" s="1"/>
  <c r="H76" i="6" s="1" a="1"/>
  <c r="H76" i="6" s="1"/>
  <c r="E77" i="6" a="1"/>
  <c r="E77" i="6" s="1"/>
  <c r="F77" i="6" s="1"/>
  <c r="G77" i="6" s="1" a="1"/>
  <c r="G77" i="6" s="1"/>
  <c r="H77" i="6" s="1" a="1"/>
  <c r="H77" i="6" s="1"/>
  <c r="E78" i="6" a="1"/>
  <c r="E78" i="6" s="1"/>
  <c r="F78" i="6" s="1"/>
  <c r="G78" i="6" s="1" a="1"/>
  <c r="G78" i="6" s="1"/>
  <c r="H78" i="6" s="1" a="1"/>
  <c r="H78" i="6" s="1"/>
  <c r="E79" i="6" a="1"/>
  <c r="E79" i="6"/>
  <c r="F79" i="6"/>
  <c r="G79" i="6" s="1" a="1"/>
  <c r="G79" i="6" s="1"/>
  <c r="H79" i="6" s="1" a="1"/>
  <c r="H79" i="6" s="1"/>
  <c r="E80" i="6" a="1"/>
  <c r="E80" i="6" s="1"/>
  <c r="F80" i="6" s="1"/>
  <c r="G80" i="6" s="1" a="1"/>
  <c r="G80" i="6" s="1"/>
  <c r="H80" i="6" s="1" a="1"/>
  <c r="H80" i="6" s="1"/>
  <c r="E81" i="6" a="1"/>
  <c r="E81" i="6"/>
  <c r="F81" i="6" s="1"/>
  <c r="G81" i="6" s="1" a="1"/>
  <c r="G81" i="6" s="1"/>
  <c r="H81" i="6" s="1" a="1"/>
  <c r="H81" i="6" s="1"/>
  <c r="E82" i="6" a="1"/>
  <c r="E82" i="6" s="1"/>
  <c r="F82" i="6" s="1"/>
  <c r="G82" i="6" s="1" a="1"/>
  <c r="G82" i="6" s="1"/>
  <c r="H82" i="6" s="1" a="1"/>
  <c r="H82" i="6" s="1"/>
  <c r="I72" i="6" l="1"/>
  <c r="I73" i="6"/>
  <c r="I74" i="6"/>
  <c r="I75" i="6"/>
  <c r="I76" i="6"/>
  <c r="I77" i="6"/>
  <c r="I78" i="6"/>
  <c r="I79" i="6"/>
  <c r="I80" i="6"/>
  <c r="I81" i="6"/>
  <c r="I82" i="6"/>
  <c r="I61" i="6"/>
  <c r="I62" i="6"/>
  <c r="I63" i="6"/>
  <c r="I64" i="6"/>
  <c r="I65" i="6"/>
  <c r="I66" i="6"/>
  <c r="I67" i="6"/>
  <c r="I68" i="6"/>
  <c r="I58" i="6"/>
  <c r="I59" i="6"/>
  <c r="I60" i="6"/>
  <c r="G31" i="6" a="1"/>
  <c r="G31" i="6" s="1"/>
  <c r="H31" i="6" s="1" a="1"/>
  <c r="H31" i="6" s="1"/>
  <c r="G32" i="6" a="1"/>
  <c r="G32" i="6" s="1"/>
  <c r="H32" i="6" s="1" a="1"/>
  <c r="H32" i="6" s="1"/>
  <c r="G34" i="6" a="1"/>
  <c r="G34" i="6" s="1"/>
  <c r="H34" i="6" s="1" a="1"/>
  <c r="H34" i="6" s="1"/>
  <c r="G35" i="6" a="1"/>
  <c r="G35" i="6" s="1"/>
  <c r="H35" i="6" s="1" a="1"/>
  <c r="H35" i="6" s="1"/>
  <c r="G36" i="6" a="1"/>
  <c r="G36" i="6" s="1"/>
  <c r="H36" i="6" s="1" a="1"/>
  <c r="H36" i="6" s="1"/>
  <c r="G37" i="6" a="1"/>
  <c r="G37" i="6" s="1"/>
  <c r="H37" i="6" s="1" a="1"/>
  <c r="H37" i="6" s="1"/>
  <c r="G38" i="6" a="1"/>
  <c r="G38" i="6" s="1"/>
  <c r="H38" i="6" s="1" a="1"/>
  <c r="H38" i="6" s="1"/>
  <c r="G39" i="6" a="1"/>
  <c r="G39" i="6" s="1"/>
  <c r="H39" i="6" s="1" a="1"/>
  <c r="H39" i="6" s="1"/>
  <c r="G40" i="6" a="1"/>
  <c r="G40" i="6" s="1"/>
  <c r="H40" i="6" s="1" a="1"/>
  <c r="H40" i="6" s="1"/>
  <c r="G41" i="6" a="1"/>
  <c r="G41" i="6" s="1"/>
  <c r="H41" i="6" s="1" a="1"/>
  <c r="H41" i="6" s="1"/>
  <c r="G42" i="6" a="1"/>
  <c r="G42" i="6" s="1"/>
  <c r="H42" i="6" s="1" a="1"/>
  <c r="H42" i="6" s="1"/>
  <c r="G43" i="6" a="1"/>
  <c r="G43" i="6" s="1"/>
  <c r="H43" i="6" s="1" a="1"/>
  <c r="H43" i="6" s="1"/>
  <c r="G44" i="6" a="1"/>
  <c r="G44" i="6" s="1"/>
  <c r="H44" i="6" s="1" a="1"/>
  <c r="H44" i="6" s="1"/>
  <c r="G45" i="6" a="1"/>
  <c r="G45" i="6" s="1"/>
  <c r="H45" i="6" s="1" a="1"/>
  <c r="H45" i="6" s="1"/>
  <c r="G46" i="6" a="1"/>
  <c r="G46" i="6" s="1"/>
  <c r="H46" i="6" s="1" a="1"/>
  <c r="H46" i="6" s="1"/>
  <c r="G47" i="6" a="1"/>
  <c r="G47" i="6" s="1"/>
  <c r="H47" i="6" s="1" a="1"/>
  <c r="H47" i="6" s="1"/>
  <c r="G48" i="6" a="1"/>
  <c r="G48" i="6" s="1"/>
  <c r="H48" i="6" s="1" a="1"/>
  <c r="H48" i="6" s="1"/>
  <c r="G30" i="6" a="1"/>
  <c r="G30" i="6" s="1"/>
  <c r="G71" i="6" l="1" a="1"/>
  <c r="G71" i="6" s="1"/>
  <c r="H71" i="6" s="1" a="1"/>
  <c r="H71" i="6" s="1"/>
  <c r="I71" i="6" s="1"/>
  <c r="G70" i="6" a="1"/>
  <c r="G70" i="6" s="1"/>
  <c r="H70" i="6" s="1" a="1"/>
  <c r="H70" i="6" s="1"/>
  <c r="I70" i="6" s="1"/>
  <c r="G69" i="6" a="1"/>
  <c r="G69" i="6" s="1"/>
  <c r="H69" i="6" s="1" a="1"/>
  <c r="H69" i="6" s="1"/>
  <c r="I69" i="6" s="1"/>
  <c r="G33" i="6" a="1"/>
  <c r="G33" i="6" s="1"/>
  <c r="H33" i="6" s="1" a="1"/>
  <c r="H33" i="6" s="1"/>
  <c r="I33" i="6" s="1"/>
  <c r="I34" i="6"/>
  <c r="I48" i="6"/>
  <c r="I32" i="6"/>
  <c r="I49" i="6"/>
  <c r="I47" i="6"/>
  <c r="I31" i="6"/>
  <c r="H30" i="6" a="1"/>
  <c r="H30" i="6" s="1"/>
  <c r="I52" i="6" l="1"/>
  <c r="I45" i="6"/>
  <c r="I43" i="6"/>
  <c r="I54" i="6"/>
  <c r="I56" i="6"/>
  <c r="I51" i="6"/>
  <c r="I46" i="6"/>
  <c r="I37" i="6"/>
  <c r="I40" i="6"/>
  <c r="I44" i="6"/>
  <c r="I53" i="6"/>
  <c r="I30" i="6"/>
  <c r="I35" i="6"/>
  <c r="I50" i="6"/>
  <c r="I36" i="6"/>
  <c r="I41" i="6"/>
  <c r="I55" i="6"/>
  <c r="I57" i="6"/>
  <c r="I38" i="6"/>
  <c r="I39" i="6" l="1"/>
  <c r="I4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<sst xmlns="http://schemas.openxmlformats.org/spreadsheetml/2006/main" count="102" uniqueCount="60">
  <si>
    <t>2025 Daily Rates Calculator</t>
  </si>
  <si>
    <t>Purpose:</t>
  </si>
  <si>
    <t>To calculate the new CWELCC rates effective January 1, 2025 for full fee children.</t>
  </si>
  <si>
    <t>This template is intended for planning purposes only.</t>
  </si>
  <si>
    <t>Instructions:</t>
  </si>
  <si>
    <t xml:space="preserve">Refer to the 2025 Canada-wide Early Learning and Child Care (CWELCC) Funding Guideline (for Peel Region providers) for more information. </t>
  </si>
  <si>
    <t>Complete the cells shaded in green. Please refer to your CWELCC Formal Letter you received upon your CWELCC enrolment for your approved base fees (column C)</t>
  </si>
  <si>
    <t>In 2025, the Province of Ontario is implementing a fee reduction targeting higher fees in the province. Effective January 1, 2025, where providers are charging more than $22/day per child, this fee must be reduced to $22/day.</t>
  </si>
  <si>
    <t xml:space="preserve">The fee reduction under CWELCC must be applied to all base fees for eligible children. </t>
  </si>
  <si>
    <t xml:space="preserve">If a child is enrolled in more than one program, the total fee of the rates charged combined cannot exceed $22 per day. </t>
  </si>
  <si>
    <t>For example, if a child is enrolled in before-school program AND the core program, the total fees charged cannot exceed $22 per day.</t>
  </si>
  <si>
    <t>For any questions or help with this template, contact your EYS or e-mail: EarlyYearsSystemDivision@peelregion.ca</t>
  </si>
  <si>
    <t>Mandatory Fees:</t>
  </si>
  <si>
    <t>Please note all mandatory cost the parent is required to pay to support the operation of the child care program such as registration and/or deposit fees should be counted towards the $22/day cap.</t>
  </si>
  <si>
    <r>
      <t xml:space="preserve">To reduce administrative requirements for providers, we recommend that effective January 1, 2025 you </t>
    </r>
    <r>
      <rPr>
        <b/>
        <u/>
        <sz val="12"/>
        <color theme="1"/>
        <rFont val="Arial Nova"/>
        <family val="2"/>
      </rPr>
      <t>stop charging</t>
    </r>
    <r>
      <rPr>
        <sz val="12"/>
        <color theme="1"/>
        <rFont val="Arial Nova"/>
        <family val="2"/>
      </rPr>
      <t xml:space="preserve"> registration and other mandatory fees. </t>
    </r>
  </si>
  <si>
    <t>Doing so will not reduce your total revenue (CWELCC funding plus fees collected from families) as any revenue you collect from families will directly reduce the amount of CWELCC funding you receive from Peel through the Revenue offset calculation.</t>
  </si>
  <si>
    <t>Refer to Section 4.2 in the 2025 CWELCC Funding Guideline for more information.</t>
  </si>
  <si>
    <t>Daily Parent Rates Calculator:</t>
  </si>
  <si>
    <t>Hide this column</t>
  </si>
  <si>
    <t>Age Group</t>
  </si>
  <si>
    <t># of Program Days per Week</t>
  </si>
  <si>
    <t>Approved Base Fee</t>
  </si>
  <si>
    <t>Billing Frequency</t>
  </si>
  <si>
    <t>Divide By</t>
  </si>
  <si>
    <t>ROP Calculation of Daily Rate</t>
  </si>
  <si>
    <t xml:space="preserve">Daily Rate at 52.75% Reduction </t>
  </si>
  <si>
    <t xml:space="preserve">New CWELCC Daily Rate </t>
  </si>
  <si>
    <t>New CWELCC Base Fee Per Billing Frequency</t>
  </si>
  <si>
    <t>(before CWELCC reductions)</t>
  </si>
  <si>
    <t>(from January 1, 2023 to December 31, 2024)</t>
  </si>
  <si>
    <t>(effective January 1, 2025)</t>
  </si>
  <si>
    <t>Toddler</t>
  </si>
  <si>
    <t>5 Days a Week</t>
  </si>
  <si>
    <t>Per Month</t>
  </si>
  <si>
    <t>3 Days a Week</t>
  </si>
  <si>
    <r>
      <rPr>
        <b/>
        <sz val="12"/>
        <color rgb="FFFF0000"/>
        <rFont val="Arial Nova"/>
        <family val="2"/>
      </rPr>
      <t>HIDE:</t>
    </r>
    <r>
      <rPr>
        <b/>
        <sz val="12"/>
        <color theme="1"/>
        <rFont val="Arial Nova"/>
        <family val="2"/>
      </rPr>
      <t xml:space="preserve"> Drop Down Options</t>
    </r>
  </si>
  <si>
    <t>Age Grouping</t>
  </si>
  <si>
    <t>Per Day</t>
  </si>
  <si>
    <t>Infant</t>
  </si>
  <si>
    <t>4 Days a Week</t>
  </si>
  <si>
    <t>Per Week</t>
  </si>
  <si>
    <t>Preschool</t>
  </si>
  <si>
    <t>2 Days a Week</t>
  </si>
  <si>
    <t>Kindergarten</t>
  </si>
  <si>
    <t>1 Day a Week</t>
  </si>
  <si>
    <t>School-Age</t>
  </si>
  <si>
    <r>
      <rPr>
        <b/>
        <sz val="12"/>
        <color rgb="FFFF0000"/>
        <rFont val="Arial Nova"/>
        <family val="2"/>
      </rPr>
      <t xml:space="preserve">HIDE: </t>
    </r>
    <r>
      <rPr>
        <b/>
        <sz val="12"/>
        <color theme="1"/>
        <rFont val="Arial Nova"/>
        <family val="2"/>
      </rPr>
      <t>Daily Rate Calculation</t>
    </r>
  </si>
  <si>
    <t>CWELCC Resources</t>
  </si>
  <si>
    <t>Ministry of Education Resources</t>
  </si>
  <si>
    <t>Ontario Child Care and Early Years Funding Guidelines - CWELCC Cost-Based Funding Guidelines</t>
  </si>
  <si>
    <t>2025 Cost-Based Funding Guidelines - Questions and Answers Part 1</t>
  </si>
  <si>
    <t>2025 Cost-Based Funding Guidelines - Questions and Answers Part 2</t>
  </si>
  <si>
    <t>2025 Cost-based Funding Webinars</t>
  </si>
  <si>
    <t>2025 CWELCC Cost-Based Child Care Funding Estimator</t>
  </si>
  <si>
    <t>Memo to Child Care Licensees (August 15, 2024) - New Child Care Funding Approach</t>
  </si>
  <si>
    <t>Memo to Child Care Licensees (September 11, 2024) - CWELCC Cost-based Child Care Funding and Legacy Cost Estimators</t>
  </si>
  <si>
    <t>Memo to Child Care Licensees (October 22, 2024) - Updates to CWELCC Cost-Based Funding Legacy Cost Estimators</t>
  </si>
  <si>
    <t>Region of Peel Resources</t>
  </si>
  <si>
    <t>2025 CWELCC Funding Approach (including Teleconferences videos)</t>
  </si>
  <si>
    <t>Region of Peel Child Care Providers - Funding Support and Resources (CWELCC Guidelines can be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</si>
</sst>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sz val="12"/>
      <color theme="1"/>
      <name val="Arial Nova"/>
      <family val="2"/>
    </font>
    <font>
      <b/>
      <sz val="12"/>
      <color theme="1"/>
      <name val="Arial Nova"/>
      <family val="2"/>
    </font>
    <font>
      <b/>
      <sz val="22"/>
      <color theme="1"/>
      <name val="Arial Nova"/>
      <family val="2"/>
    </font>
    <font>
      <sz val="11"/>
      <color theme="1"/>
      <name val="Arial Nova"/>
      <family val="2"/>
    </font>
    <font>
      <b/>
      <sz val="14"/>
      <color theme="1"/>
      <name val="Arial Nova"/>
      <family val="2"/>
    </font>
    <font>
      <b/>
      <sz val="14"/>
      <color rgb="FF1F497D"/>
      <name val="Arial Nova"/>
      <family val="2"/>
    </font>
    <font>
      <u/>
      <sz val="11"/>
      <color theme="10"/>
      <name val="Calibri"/>
      <family val="2"/>
      <scheme val="minor"/>
    </font>
    <font>
      <sz val="9"/>
      <color theme="1"/>
      <name val="Arial Nova"/>
      <family val="2"/>
    </font>
    <font>
      <u/>
      <sz val="12"/>
      <color theme="10"/>
      <name val="Arial Nova"/>
      <family val="2"/>
    </font>
    <font>
      <b/>
      <sz val="12"/>
      <color rgb="FFFF0000"/>
      <name val="Arial Nova"/>
      <family val="2"/>
    </font>
    <font>
      <i/>
      <sz val="9"/>
      <color rgb="FFFF0000"/>
      <name val="Arial Nova"/>
      <family val="2"/>
    </font>
    <font>
      <sz val="11"/>
      <color rgb="FFFF0000"/>
      <name val="Arial Nova"/>
      <family val="2"/>
    </font>
    <font>
      <i/>
      <sz val="9"/>
      <color theme="1"/>
      <name val="Arial Nova"/>
      <family val="2"/>
    </font>
    <font>
      <b/>
      <u/>
      <sz val="12"/>
      <color theme="1"/>
      <name val="Arial Nova"/>
      <family val="2"/>
    </font>
    <font>
      <sz val="12"/>
      <color theme="1"/>
      <name val="Arial Nova"/>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13">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theme="6"/>
      </left>
      <right/>
      <top/>
      <bottom style="thin">
        <color theme="6"/>
      </bottom>
      <diagonal/>
    </border>
    <border>
      <left style="thick">
        <color theme="7"/>
      </left>
      <right style="thick">
        <color theme="7"/>
      </right>
      <top style="thick">
        <color theme="7"/>
      </top>
      <bottom/>
      <diagonal/>
    </border>
    <border>
      <left style="thick">
        <color theme="7"/>
      </left>
      <right style="thick">
        <color theme="7"/>
      </right>
      <top/>
      <bottom style="thin">
        <color theme="6"/>
      </bottom>
      <diagonal/>
    </border>
    <border>
      <left style="thick">
        <color theme="7"/>
      </left>
      <right style="thick">
        <color theme="7"/>
      </right>
      <top style="thin">
        <color theme="6"/>
      </top>
      <bottom style="thin">
        <color theme="6"/>
      </bottom>
      <diagonal/>
    </border>
    <border>
      <left style="thick">
        <color theme="7"/>
      </left>
      <right style="thick">
        <color theme="7"/>
      </right>
      <top style="thin">
        <color theme="6"/>
      </top>
      <bottom/>
      <diagonal/>
    </border>
    <border>
      <left style="thick">
        <color theme="7"/>
      </left>
      <right style="thick">
        <color theme="7"/>
      </right>
      <top style="thin">
        <color theme="6"/>
      </top>
      <bottom style="thick">
        <color theme="7"/>
      </bottom>
      <diagonal/>
    </border>
  </borders>
  <cellStyleXfs count="2">
    <xf numFmtId="0" fontId="0" fillId="0" borderId="0"/>
    <xf numFmtId="0" fontId="7" fillId="0" borderId="0" applyNumberFormat="0" applyFill="0" applyBorder="0" applyAlignment="0" applyProtection="0"/>
  </cellStyleXfs>
  <cellXfs count="4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8" fillId="0" borderId="0" xfId="0" applyFont="1"/>
    <xf numFmtId="0" fontId="8" fillId="0" borderId="0" xfId="0" applyFont="1" applyAlignment="1">
      <alignment horizontal="right"/>
    </xf>
    <xf numFmtId="0" fontId="9" fillId="0" borderId="0" xfId="1" applyFont="1"/>
    <xf numFmtId="0" fontId="1"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horizontal="center"/>
    </xf>
    <xf numFmtId="0" fontId="2" fillId="5" borderId="0" xfId="0" applyFont="1" applyFill="1"/>
    <xf numFmtId="0" fontId="1" fillId="0" borderId="0" xfId="0" applyFont="1" applyAlignment="1">
      <alignment horizontal="center" vertical="center" wrapText="1"/>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164" fontId="1" fillId="4" borderId="2" xfId="0" applyNumberFormat="1" applyFont="1" applyFill="1" applyBorder="1" applyAlignment="1">
      <alignment horizontal="center" vertical="center"/>
    </xf>
    <xf numFmtId="0" fontId="6" fillId="0" borderId="0" xfId="0" applyFont="1" applyAlignment="1">
      <alignment vertical="center"/>
    </xf>
    <xf numFmtId="0" fontId="1" fillId="4" borderId="3" xfId="0" applyFont="1" applyFill="1" applyBorder="1" applyAlignment="1">
      <alignment horizontal="center" vertical="center"/>
    </xf>
    <xf numFmtId="164" fontId="1" fillId="4" borderId="3" xfId="0" applyNumberFormat="1" applyFont="1" applyFill="1" applyBorder="1" applyAlignment="1">
      <alignment horizontal="center" vertical="center"/>
    </xf>
    <xf numFmtId="0" fontId="11" fillId="0" borderId="0" xfId="0" applyFont="1" applyAlignment="1">
      <alignment horizontal="center"/>
    </xf>
    <xf numFmtId="0" fontId="1" fillId="2" borderId="3" xfId="0"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64" fontId="1" fillId="0" borderId="0" xfId="0" applyNumberFormat="1" applyFont="1"/>
    <xf numFmtId="0" fontId="12" fillId="0" borderId="0" xfId="0" applyFont="1"/>
    <xf numFmtId="0" fontId="1" fillId="4" borderId="2" xfId="0" applyFont="1" applyFill="1" applyBorder="1" applyAlignment="1">
      <alignment horizontal="center" vertical="center"/>
    </xf>
    <xf numFmtId="164" fontId="1" fillId="3" borderId="3" xfId="0" applyNumberFormat="1" applyFont="1" applyFill="1" applyBorder="1" applyAlignment="1">
      <alignment horizontal="center" vertical="center"/>
    </xf>
    <xf numFmtId="0" fontId="13" fillId="7"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164" fontId="1" fillId="4" borderId="10" xfId="0" applyNumberFormat="1" applyFont="1" applyFill="1" applyBorder="1" applyAlignment="1">
      <alignment horizontal="center" vertical="center"/>
    </xf>
    <xf numFmtId="164" fontId="1" fillId="3" borderId="10"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12" xfId="0" applyNumberFormat="1" applyFont="1" applyFill="1" applyBorder="1" applyAlignment="1">
      <alignment horizontal="center" vertical="center"/>
    </xf>
    <xf numFmtId="0" fontId="2" fillId="0" borderId="0" xfId="0" applyFont="1"/>
    <xf numFmtId="0" fontId="14" fillId="0" borderId="0" xfId="0" applyFont="1"/>
    <xf numFmtId="0" fontId="15" fillId="0" borderId="0" xfId="0" applyFont="1"/>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20954</xdr:rowOff>
    </xdr:from>
    <xdr:to>
      <xdr:col>0</xdr:col>
      <xdr:colOff>2105362</xdr:colOff>
      <xdr:row>4</xdr:row>
      <xdr:rowOff>78104</xdr:rowOff>
    </xdr:to>
    <xdr:pic>
      <xdr:nvPicPr>
        <xdr:cNvPr id="6" name="Picture 1">
          <a:extLst>
            <a:ext uri="{FF2B5EF4-FFF2-40B4-BE49-F238E27FC236}">
              <a16:creationId xmlns:a16="http://schemas.microsoft.com/office/drawing/2014/main" id="{83598B64-193E-47DD-9197-A844687A6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11454"/>
          <a:ext cx="1865332" cy="1226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6011\AppData\Local\Microsoft\Windows\INetCache\Content.Outlook\3QW85SZB\2)%20CWELCC%20Legacy%20Costs%20Estimator%20for%20Legacy%20Centres.xlsx" TargetMode="External"/><Relationship Id="rId1" Type="http://schemas.openxmlformats.org/officeDocument/2006/relationships/externalLinkPath" Target="file:///C:\Users\16011\AppData\Local\Microsoft\Windows\INetCache\Content.Outlook\3QW85SZB\2)%20CWELCC%20Legacy%20Costs%20Estimator%20for%20Legacy%20Cent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amp; Instructions"/>
      <sheetName val="Stage 1"/>
      <sheetName val="Stage 2"/>
      <sheetName val="Webinar Example - Stage 1"/>
      <sheetName val="Webinar Example - Stage 2"/>
      <sheetName val="ValidationLis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fis.fma.csc.gov.on.ca/faab/Memos/CC2024/EYCC05_EN.pdf" TargetMode="External"/><Relationship Id="rId3" Type="http://schemas.openxmlformats.org/officeDocument/2006/relationships/hyperlink" Target="https://efis.fma.csc.gov.on.ca/faab/Child%20Care/Guidelines/CBFQAR2_Attachment_EN.pdf" TargetMode="External"/><Relationship Id="rId7" Type="http://schemas.openxmlformats.org/officeDocument/2006/relationships/hyperlink" Target="https://efis.fma.csc.gov.on.ca/faab/Memos/CC2024/EYCC09_EN.pdf" TargetMode="External"/><Relationship Id="rId2" Type="http://schemas.openxmlformats.org/officeDocument/2006/relationships/hyperlink" Target="https://efis.fma.csc.gov.on.ca/faab/Child%20Care/Guidelines/EN/Cost-based%20funding%20-%20Questions%20and%20Answers.pdf" TargetMode="External"/><Relationship Id="rId1" Type="http://schemas.openxmlformats.org/officeDocument/2006/relationships/hyperlink" Target="https://efis.fma.csc.gov.on.ca/faab/Child%20Care/Guidelines/EN/CWELCC%20Cost-Based%20Funding%20Guideline%20-%2015%20Aug%202024.pdf" TargetMode="External"/><Relationship Id="rId6" Type="http://schemas.openxmlformats.org/officeDocument/2006/relationships/hyperlink" Target="https://efis.fma.csc.gov.on.ca/faab/Memos/CC2024/EYCC07_EN.pdf" TargetMode="External"/><Relationship Id="rId5" Type="http://schemas.openxmlformats.org/officeDocument/2006/relationships/hyperlink" Target="https://www.ontario.ca/cost-based-child-care-funding-estimator/" TargetMode="External"/><Relationship Id="rId10" Type="http://schemas.openxmlformats.org/officeDocument/2006/relationships/hyperlink" Target="https://peelregion.ca/business/early-years-child-care-providers/funding-support-resources" TargetMode="External"/><Relationship Id="rId4" Type="http://schemas.openxmlformats.org/officeDocument/2006/relationships/hyperlink" Target="https://vimeo.com/user/224327029/folder/21786437?isPrivate=false" TargetMode="External"/><Relationship Id="rId9" Type="http://schemas.openxmlformats.org/officeDocument/2006/relationships/hyperlink" Target="https://peelregion.ca/business/early-years-child-care-providers/funding-support-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ECBD-2F8C-468C-980C-9D175F557CCA}">
  <dimension ref="A2:P139"/>
  <sheetViews>
    <sheetView showGridLines="0" tabSelected="1" topLeftCell="A18" zoomScaleNormal="100" workbookViewId="0">
      <selection activeCell="B33" sqref="B33:D33"/>
    </sheetView>
  </sheetViews>
  <sheetFormatPr defaultColWidth="8.85546875" defaultRowHeight="15.6"/>
  <cols>
    <col min="1" max="1" width="36" style="1" customWidth="1"/>
    <col min="2" max="2" width="30.85546875" style="1" customWidth="1"/>
    <col min="3" max="4" width="22.140625" style="1" customWidth="1"/>
    <col min="5" max="5" width="19.5703125" style="1" hidden="1" customWidth="1"/>
    <col min="6" max="9" width="22.140625" style="1" customWidth="1"/>
    <col min="10" max="11" width="10" bestFit="1" customWidth="1"/>
    <col min="12" max="12" width="9.5703125" bestFit="1" customWidth="1"/>
    <col min="13" max="13" width="13" bestFit="1" customWidth="1"/>
    <col min="14" max="14" width="11" customWidth="1"/>
    <col min="15" max="16384" width="8.85546875" style="1"/>
  </cols>
  <sheetData>
    <row r="2" spans="1:14" ht="31.15" customHeight="1"/>
    <row r="3" spans="1:14" ht="31.15" customHeight="1">
      <c r="B3" s="2" t="s">
        <v>0</v>
      </c>
      <c r="D3" s="2"/>
    </row>
    <row r="4" spans="1:14" ht="31.15" customHeight="1">
      <c r="D4" s="2"/>
    </row>
    <row r="5" spans="1:14" s="3" customFormat="1" ht="14.45">
      <c r="J5"/>
      <c r="K5"/>
      <c r="L5"/>
      <c r="M5"/>
      <c r="N5"/>
    </row>
    <row r="6" spans="1:14" s="3" customFormat="1" ht="14.45">
      <c r="J6"/>
      <c r="K6"/>
      <c r="L6"/>
      <c r="M6"/>
      <c r="N6"/>
    </row>
    <row r="7" spans="1:14" s="3" customFormat="1" ht="19.149999999999999" customHeight="1">
      <c r="A7" s="17" t="s">
        <v>1</v>
      </c>
      <c r="J7"/>
      <c r="K7"/>
      <c r="L7"/>
      <c r="M7"/>
      <c r="N7"/>
    </row>
    <row r="8" spans="1:14" s="3" customFormat="1">
      <c r="A8" s="1" t="s">
        <v>2</v>
      </c>
      <c r="J8"/>
      <c r="K8"/>
      <c r="L8"/>
      <c r="M8"/>
      <c r="N8"/>
    </row>
    <row r="9" spans="1:14" s="3" customFormat="1">
      <c r="A9" s="44" t="s">
        <v>3</v>
      </c>
      <c r="J9"/>
      <c r="K9"/>
      <c r="L9"/>
      <c r="M9"/>
      <c r="N9"/>
    </row>
    <row r="10" spans="1:14" s="3" customFormat="1" ht="14.45">
      <c r="J10"/>
      <c r="K10"/>
      <c r="L10"/>
      <c r="M10"/>
      <c r="N10"/>
    </row>
    <row r="11" spans="1:14" s="3" customFormat="1" ht="19.149999999999999" customHeight="1">
      <c r="A11" s="17" t="s">
        <v>4</v>
      </c>
      <c r="J11"/>
      <c r="K11"/>
      <c r="L11"/>
      <c r="M11"/>
      <c r="N11"/>
    </row>
    <row r="12" spans="1:14" s="3" customFormat="1">
      <c r="A12" s="1" t="s">
        <v>5</v>
      </c>
      <c r="J12"/>
      <c r="K12"/>
      <c r="L12"/>
      <c r="M12"/>
      <c r="N12"/>
    </row>
    <row r="13" spans="1:14" s="3" customFormat="1">
      <c r="A13" s="1" t="s">
        <v>6</v>
      </c>
      <c r="J13"/>
      <c r="K13"/>
      <c r="L13"/>
      <c r="M13"/>
      <c r="N13"/>
    </row>
    <row r="14" spans="1:14" s="3" customFormat="1">
      <c r="A14" s="1" t="s">
        <v>7</v>
      </c>
      <c r="J14"/>
      <c r="K14"/>
      <c r="L14"/>
      <c r="M14"/>
      <c r="N14"/>
    </row>
    <row r="15" spans="1:14" s="3" customFormat="1">
      <c r="A15" s="1" t="s">
        <v>8</v>
      </c>
      <c r="J15"/>
      <c r="K15"/>
      <c r="L15"/>
      <c r="M15"/>
      <c r="N15"/>
    </row>
    <row r="16" spans="1:14" s="3" customFormat="1">
      <c r="A16" s="42" t="s">
        <v>9</v>
      </c>
      <c r="I16" s="28"/>
      <c r="J16"/>
      <c r="K16"/>
      <c r="L16"/>
      <c r="M16"/>
      <c r="N16"/>
    </row>
    <row r="17" spans="1:16" s="3" customFormat="1">
      <c r="A17" s="42" t="s">
        <v>10</v>
      </c>
      <c r="I17" s="28"/>
      <c r="J17"/>
      <c r="K17"/>
      <c r="L17"/>
      <c r="M17"/>
      <c r="N17"/>
    </row>
    <row r="18" spans="1:16" s="3" customFormat="1">
      <c r="A18" s="1" t="s">
        <v>11</v>
      </c>
      <c r="I18" s="28"/>
      <c r="J18"/>
      <c r="K18"/>
      <c r="L18"/>
      <c r="M18"/>
      <c r="N18"/>
    </row>
    <row r="19" spans="1:16" s="3" customFormat="1">
      <c r="A19" s="1"/>
      <c r="I19" s="28"/>
      <c r="J19"/>
      <c r="K19"/>
      <c r="L19"/>
      <c r="M19"/>
      <c r="N19"/>
    </row>
    <row r="20" spans="1:16" s="3" customFormat="1">
      <c r="A20" s="43" t="s">
        <v>12</v>
      </c>
      <c r="I20" s="28"/>
      <c r="J20"/>
      <c r="K20"/>
      <c r="L20"/>
      <c r="M20"/>
      <c r="N20"/>
    </row>
    <row r="21" spans="1:16" s="3" customFormat="1">
      <c r="A21" s="1" t="s">
        <v>13</v>
      </c>
      <c r="I21" s="28"/>
      <c r="J21"/>
      <c r="K21"/>
      <c r="L21"/>
      <c r="M21"/>
      <c r="N21"/>
    </row>
    <row r="22" spans="1:16" s="3" customFormat="1">
      <c r="A22" s="1" t="s">
        <v>14</v>
      </c>
      <c r="I22" s="28"/>
      <c r="J22"/>
      <c r="K22"/>
      <c r="L22"/>
      <c r="M22"/>
      <c r="N22"/>
    </row>
    <row r="23" spans="1:16" s="3" customFormat="1">
      <c r="A23" s="1" t="s">
        <v>15</v>
      </c>
      <c r="I23" s="28"/>
      <c r="J23"/>
      <c r="K23"/>
      <c r="L23"/>
      <c r="M23"/>
      <c r="N23"/>
    </row>
    <row r="24" spans="1:16" s="3" customFormat="1">
      <c r="A24" s="1" t="s">
        <v>16</v>
      </c>
      <c r="I24" s="28"/>
      <c r="J24"/>
      <c r="K24"/>
      <c r="L24"/>
      <c r="M24"/>
      <c r="N24"/>
    </row>
    <row r="25" spans="1:16" s="3" customFormat="1">
      <c r="A25" s="1"/>
      <c r="I25" s="28"/>
      <c r="J25"/>
      <c r="K25"/>
      <c r="L25"/>
      <c r="M25"/>
      <c r="N25"/>
    </row>
    <row r="26" spans="1:16" s="3" customFormat="1" ht="14.45">
      <c r="J26"/>
      <c r="K26"/>
      <c r="L26"/>
      <c r="M26"/>
      <c r="N26"/>
    </row>
    <row r="27" spans="1:16" s="3" customFormat="1" ht="19.149999999999999" customHeight="1" thickBot="1">
      <c r="A27" s="17" t="s">
        <v>17</v>
      </c>
      <c r="E27" s="20" t="s">
        <v>18</v>
      </c>
      <c r="I27"/>
      <c r="J27"/>
      <c r="K27"/>
      <c r="L27"/>
      <c r="M27"/>
      <c r="N27"/>
    </row>
    <row r="28" spans="1:16" s="8" customFormat="1" ht="47.45" thickTop="1">
      <c r="A28" s="45" t="s">
        <v>19</v>
      </c>
      <c r="B28" s="45" t="s">
        <v>20</v>
      </c>
      <c r="C28" s="45" t="s">
        <v>21</v>
      </c>
      <c r="D28" s="45" t="s">
        <v>22</v>
      </c>
      <c r="E28" s="34" t="s">
        <v>23</v>
      </c>
      <c r="F28" s="34" t="s">
        <v>24</v>
      </c>
      <c r="G28" s="35" t="s">
        <v>25</v>
      </c>
      <c r="H28" s="33" t="s">
        <v>26</v>
      </c>
      <c r="I28" s="36" t="s">
        <v>27</v>
      </c>
      <c r="J28"/>
      <c r="K28"/>
      <c r="L28"/>
      <c r="M28"/>
      <c r="N28"/>
    </row>
    <row r="29" spans="1:16" s="8" customFormat="1" ht="22.9">
      <c r="A29" s="46"/>
      <c r="B29" s="46"/>
      <c r="C29" s="46"/>
      <c r="D29" s="46"/>
      <c r="E29" s="15"/>
      <c r="F29" s="31" t="s">
        <v>28</v>
      </c>
      <c r="G29" s="31" t="s">
        <v>29</v>
      </c>
      <c r="H29" s="32" t="s">
        <v>30</v>
      </c>
      <c r="I29" s="37" t="s">
        <v>30</v>
      </c>
      <c r="J29"/>
      <c r="K29"/>
      <c r="L29"/>
      <c r="M29"/>
      <c r="N29"/>
    </row>
    <row r="30" spans="1:16">
      <c r="A30" s="13" t="s">
        <v>31</v>
      </c>
      <c r="B30" s="18" t="s">
        <v>32</v>
      </c>
      <c r="C30" s="14">
        <v>1200</v>
      </c>
      <c r="D30" s="13" t="s">
        <v>33</v>
      </c>
      <c r="E30" s="13" cm="1">
        <f t="array" ref="E30">IFERROR(INDEX($C$123:$C$137,MATCH(1,(D30=$A$123:$A$137)*(B30=$B$123:$B$137),0)),"")</f>
        <v>21.75</v>
      </c>
      <c r="F30" s="14">
        <f>IFERROR('2025 Daily Rate Calculator'!$C30/'2025 Daily Rate Calculator'!$E30,"")</f>
        <v>55.172413793103445</v>
      </c>
      <c r="G30" s="19" cm="1">
        <f t="array" ref="G30">IFERROR(_xlfn.IFS(F30&lt;=12,F30,(AND(F30&gt;12,F30*(1-0.5275)&lt;=12)),12,(AND(F30&gt;12,F30*(1-0.5275)&gt;12)),F30*(1-0.5275)),"")</f>
        <v>26.068965517241381</v>
      </c>
      <c r="H30" s="19" cm="1">
        <f t="array" ref="H30">_xlfn.IFS(G30="","",G30&lt;22,G30,G30&gt;=22,22)</f>
        <v>22</v>
      </c>
      <c r="I30" s="38">
        <f t="shared" ref="I30:I61" si="0">IFERROR(H30*E30,"")</f>
        <v>478.5</v>
      </c>
      <c r="O30" s="27"/>
      <c r="P30" s="27"/>
    </row>
    <row r="31" spans="1:16">
      <c r="A31" s="13" t="s">
        <v>31</v>
      </c>
      <c r="B31" s="18" t="s">
        <v>34</v>
      </c>
      <c r="C31" s="14">
        <v>900</v>
      </c>
      <c r="D31" s="13" t="s">
        <v>33</v>
      </c>
      <c r="E31" s="13" cm="1">
        <f t="array" ref="E31">IFERROR(INDEX($C$123:$C$137,MATCH(1,(D31=$A$123:$A$137)*(B31=$B$123:$B$137),0)),"")</f>
        <v>13.08</v>
      </c>
      <c r="F31" s="14">
        <f>IFERROR('2025 Daily Rate Calculator'!$C31/'2025 Daily Rate Calculator'!$E31,"")</f>
        <v>68.807339449541288</v>
      </c>
      <c r="G31" s="19" cm="1">
        <f t="array" ref="G31">IFERROR(_xlfn.IFS(F31&lt;=12,F31,(AND(F31&gt;12,F31*(1-0.5275)&lt;=12)),12,(AND(F31&gt;12,F31*(1-0.5275)&gt;12)),F31*(1-0.5275)),"")</f>
        <v>32.511467889908261</v>
      </c>
      <c r="H31" s="19" cm="1">
        <f t="array" ref="H31">_xlfn.IFS(G31="","",G31&lt;22,G31,G31&gt;=22,22)</f>
        <v>22</v>
      </c>
      <c r="I31" s="38">
        <f t="shared" si="0"/>
        <v>287.76</v>
      </c>
      <c r="O31" s="27"/>
      <c r="P31" s="27"/>
    </row>
    <row r="32" spans="1:16">
      <c r="A32" s="23"/>
      <c r="B32" s="21"/>
      <c r="C32" s="22"/>
      <c r="D32" s="23"/>
      <c r="E32" s="13" t="str" cm="1">
        <f t="array" ref="E32">IFERROR(INDEX($C$123:$C$137,MATCH(1,(D32=$A$123:$A$137)*(B32=$B$123:$B$137),0)),"")</f>
        <v/>
      </c>
      <c r="F32" s="14" t="str">
        <f>IFERROR('2025 Daily Rate Calculator'!$C32/'2025 Daily Rate Calculator'!$E32,"")</f>
        <v/>
      </c>
      <c r="G32" s="19" t="str" cm="1">
        <f t="array" ref="G32">IFERROR(_xlfn.IFS(F32&lt;=12,F32,(AND(F32&gt;12,F32*(1-0.5275)&lt;=12)),12,(AND(F32&gt;12,F32*(1-0.5275)&gt;12)),F32*(1-0.5275)),"")</f>
        <v/>
      </c>
      <c r="H32" s="30" t="str" cm="1">
        <f t="array" ref="H32">_xlfn.IFS(G32="","",G32&lt;22,G32,G32&gt;=22,22)</f>
        <v/>
      </c>
      <c r="I32" s="39" t="str">
        <f t="shared" si="0"/>
        <v/>
      </c>
      <c r="O32" s="27"/>
      <c r="P32" s="27"/>
    </row>
    <row r="33" spans="1:16">
      <c r="A33" s="23"/>
      <c r="B33" s="21"/>
      <c r="C33" s="22"/>
      <c r="D33" s="23"/>
      <c r="E33" s="13" t="str" cm="1">
        <f t="array" ref="E33">IFERROR(INDEX($C$123:$C$137,MATCH(1,(D33=$A$123:$A$137)*(B33=$B$123:$B$137),0)),"")</f>
        <v/>
      </c>
      <c r="F33" s="14" t="str">
        <f>IFERROR('2025 Daily Rate Calculator'!$C33/'2025 Daily Rate Calculator'!$E33,"")</f>
        <v/>
      </c>
      <c r="G33" s="19" t="str" cm="1">
        <f t="array" ref="G33">IFERROR(_xlfn.IFS(F33&lt;=12,F33,(AND(F33&gt;12,F33*(1-0.5275)&lt;=12)),12,(AND(F33&gt;12,F33*(1-0.5275)&gt;12)),F33*(1-0.5275)),"")</f>
        <v/>
      </c>
      <c r="H33" s="30" t="str" cm="1">
        <f t="array" ref="H33">_xlfn.IFS(G33="","",G33&lt;22,G33,G33&gt;=22,22)</f>
        <v/>
      </c>
      <c r="I33" s="39" t="str">
        <f t="shared" si="0"/>
        <v/>
      </c>
      <c r="O33" s="27"/>
      <c r="P33" s="27"/>
    </row>
    <row r="34" spans="1:16">
      <c r="A34" s="23"/>
      <c r="B34" s="21"/>
      <c r="C34" s="22"/>
      <c r="D34" s="23"/>
      <c r="E34" s="13" t="str" cm="1">
        <f t="array" ref="E34">IFERROR(INDEX($C$123:$C$137,MATCH(1,(D34=$A$123:$A$137)*(B34=$B$123:$B$137),0)),"")</f>
        <v/>
      </c>
      <c r="F34" s="14" t="str">
        <f>IFERROR('2025 Daily Rate Calculator'!$C34/'2025 Daily Rate Calculator'!$E34,"")</f>
        <v/>
      </c>
      <c r="G34" s="19" t="str" cm="1">
        <f t="array" ref="G34">IFERROR(_xlfn.IFS(F34&lt;=12,F34,(AND(F34&gt;12,F34*(1-0.5275)&lt;=12)),12,(AND(F34&gt;12,F34*(1-0.5275)&gt;12)),F34*(1-0.5275)),"")</f>
        <v/>
      </c>
      <c r="H34" s="30" t="str" cm="1">
        <f t="array" ref="H34">_xlfn.IFS(G34="","",G34&lt;22,G34,G34&gt;=22,22)</f>
        <v/>
      </c>
      <c r="I34" s="39" t="str">
        <f t="shared" si="0"/>
        <v/>
      </c>
      <c r="O34" s="27"/>
      <c r="P34" s="27"/>
    </row>
    <row r="35" spans="1:16">
      <c r="A35" s="23"/>
      <c r="B35" s="21"/>
      <c r="C35" s="22"/>
      <c r="D35" s="23"/>
      <c r="E35" s="13" t="str" cm="1">
        <f t="array" ref="E35">IFERROR(INDEX($C$123:$C$137,MATCH(1,(D35=$A$123:$A$137)*(B35=$B$123:$B$137),0)),"")</f>
        <v/>
      </c>
      <c r="F35" s="14" t="str">
        <f>IFERROR('2025 Daily Rate Calculator'!$C35/'2025 Daily Rate Calculator'!$E35,"")</f>
        <v/>
      </c>
      <c r="G35" s="19" t="str" cm="1">
        <f t="array" ref="G35">IFERROR(_xlfn.IFS(F35&lt;=12,F35,(AND(F35&gt;12,F35*(1-0.5275)&lt;=12)),12,(AND(F35&gt;12,F35*(1-0.5275)&gt;12)),F35*(1-0.5275)),"")</f>
        <v/>
      </c>
      <c r="H35" s="30" t="str" cm="1">
        <f t="array" ref="H35">_xlfn.IFS(G35="","",G35&lt;22,G35,G35&gt;=22,22)</f>
        <v/>
      </c>
      <c r="I35" s="39" t="str">
        <f t="shared" si="0"/>
        <v/>
      </c>
      <c r="O35" s="27"/>
      <c r="P35" s="27"/>
    </row>
    <row r="36" spans="1:16">
      <c r="A36" s="23"/>
      <c r="B36" s="21"/>
      <c r="C36" s="22"/>
      <c r="D36" s="23"/>
      <c r="E36" s="13" t="str" cm="1">
        <f t="array" ref="E36">IFERROR(INDEX($C$123:$C$137,MATCH(1,(D36=$A$123:$A$137)*(B36=$B$123:$B$137),0)),"")</f>
        <v/>
      </c>
      <c r="F36" s="14" t="str">
        <f>IFERROR('2025 Daily Rate Calculator'!$C36/'2025 Daily Rate Calculator'!$E36,"")</f>
        <v/>
      </c>
      <c r="G36" s="19" t="str" cm="1">
        <f t="array" ref="G36">IFERROR(_xlfn.IFS(F36&lt;=12,F36,(AND(F36&gt;12,F36*(1-0.5275)&lt;=12)),12,(AND(F36&gt;12,F36*(1-0.5275)&gt;12)),F36*(1-0.5275)),"")</f>
        <v/>
      </c>
      <c r="H36" s="30" t="str" cm="1">
        <f t="array" ref="H36">_xlfn.IFS(G36="","",G36&lt;22,G36,G36&gt;=22,22)</f>
        <v/>
      </c>
      <c r="I36" s="39" t="str">
        <f t="shared" si="0"/>
        <v/>
      </c>
      <c r="O36" s="27"/>
      <c r="P36" s="27"/>
    </row>
    <row r="37" spans="1:16">
      <c r="A37" s="23"/>
      <c r="B37" s="21"/>
      <c r="C37" s="22"/>
      <c r="D37" s="23"/>
      <c r="E37" s="13" t="str" cm="1">
        <f t="array" ref="E37">IFERROR(INDEX($C$123:$C$137,MATCH(1,(D37=$A$123:$A$137)*(B37=$B$123:$B$137),0)),"")</f>
        <v/>
      </c>
      <c r="F37" s="14" t="str">
        <f>IFERROR('2025 Daily Rate Calculator'!$C37/'2025 Daily Rate Calculator'!$E37,"")</f>
        <v/>
      </c>
      <c r="G37" s="19" t="str" cm="1">
        <f t="array" ref="G37">IFERROR(_xlfn.IFS(F37&lt;=12,F37,(AND(F37&gt;12,F37*(1-0.5275)&lt;=12)),12,(AND(F37&gt;12,F37*(1-0.5275)&gt;12)),F37*(1-0.5275)),"")</f>
        <v/>
      </c>
      <c r="H37" s="30" t="str" cm="1">
        <f t="array" ref="H37">_xlfn.IFS(G37="","",G37&lt;22,G37,G37&gt;=22,22)</f>
        <v/>
      </c>
      <c r="I37" s="39" t="str">
        <f t="shared" si="0"/>
        <v/>
      </c>
      <c r="O37" s="27"/>
      <c r="P37" s="27"/>
    </row>
    <row r="38" spans="1:16">
      <c r="A38" s="23"/>
      <c r="B38" s="21"/>
      <c r="C38" s="22"/>
      <c r="D38" s="23"/>
      <c r="E38" s="13" t="str" cm="1">
        <f t="array" ref="E38">IFERROR(INDEX($C$123:$C$137,MATCH(1,(D38=$A$123:$A$137)*(B38=$B$123:$B$137),0)),"")</f>
        <v/>
      </c>
      <c r="F38" s="14" t="str">
        <f>IFERROR('2025 Daily Rate Calculator'!$C38/'2025 Daily Rate Calculator'!$E38,"")</f>
        <v/>
      </c>
      <c r="G38" s="19" t="str" cm="1">
        <f t="array" ref="G38">IFERROR(_xlfn.IFS(F38&lt;=12,F38,(AND(F38&gt;12,F38*(1-0.5275)&lt;=12)),12,(AND(F38&gt;12,F38*(1-0.5275)&gt;12)),F38*(1-0.5275)),"")</f>
        <v/>
      </c>
      <c r="H38" s="30" t="str" cm="1">
        <f t="array" ref="H38">_xlfn.IFS(G38="","",G38&lt;22,G38,G38&gt;=22,22)</f>
        <v/>
      </c>
      <c r="I38" s="39" t="str">
        <f t="shared" si="0"/>
        <v/>
      </c>
      <c r="O38" s="27"/>
      <c r="P38" s="27"/>
    </row>
    <row r="39" spans="1:16">
      <c r="A39" s="23"/>
      <c r="B39" s="21"/>
      <c r="C39" s="22"/>
      <c r="D39" s="23"/>
      <c r="E39" s="13" t="str" cm="1">
        <f t="array" ref="E39">IFERROR(INDEX($C$123:$C$137,MATCH(1,(D39=$A$123:$A$137)*(B39=$B$123:$B$137),0)),"")</f>
        <v/>
      </c>
      <c r="F39" s="14" t="str">
        <f>IFERROR('2025 Daily Rate Calculator'!$C39/'2025 Daily Rate Calculator'!$E39,"")</f>
        <v/>
      </c>
      <c r="G39" s="19" t="str" cm="1">
        <f t="array" ref="G39">IFERROR(_xlfn.IFS(F39&lt;=12,F39,(AND(F39&gt;12,F39*(1-0.5275)&lt;=12)),12,(AND(F39&gt;12,F39*(1-0.5275)&gt;12)),F39*(1-0.5275)),"")</f>
        <v/>
      </c>
      <c r="H39" s="30" t="str" cm="1">
        <f t="array" ref="H39">_xlfn.IFS(G39="","",G39&lt;22,G39,G39&gt;=22,22)</f>
        <v/>
      </c>
      <c r="I39" s="39" t="str">
        <f t="shared" si="0"/>
        <v/>
      </c>
      <c r="O39" s="27"/>
      <c r="P39" s="27"/>
    </row>
    <row r="40" spans="1:16">
      <c r="A40" s="23"/>
      <c r="B40" s="21"/>
      <c r="C40" s="22"/>
      <c r="D40" s="23"/>
      <c r="E40" s="13" t="str" cm="1">
        <f t="array" ref="E40">IFERROR(INDEX($C$123:$C$137,MATCH(1,(D40=$A$123:$A$137)*(B40=$B$123:$B$137),0)),"")</f>
        <v/>
      </c>
      <c r="F40" s="14" t="str">
        <f>IFERROR('2025 Daily Rate Calculator'!$C40/'2025 Daily Rate Calculator'!$E40,"")</f>
        <v/>
      </c>
      <c r="G40" s="19" t="str" cm="1">
        <f t="array" ref="G40">IFERROR(_xlfn.IFS(F40&lt;=12,F40,(AND(F40&gt;12,F40*(1-0.5275)&lt;=12)),12,(AND(F40&gt;12,F40*(1-0.5275)&gt;12)),F40*(1-0.5275)),"")</f>
        <v/>
      </c>
      <c r="H40" s="30" t="str" cm="1">
        <f t="array" ref="H40">_xlfn.IFS(G40="","",G40&lt;22,G40,G40&gt;=22,22)</f>
        <v/>
      </c>
      <c r="I40" s="39" t="str">
        <f t="shared" si="0"/>
        <v/>
      </c>
      <c r="O40" s="27"/>
      <c r="P40" s="27"/>
    </row>
    <row r="41" spans="1:16">
      <c r="A41" s="23"/>
      <c r="B41" s="21"/>
      <c r="C41" s="22"/>
      <c r="D41" s="23"/>
      <c r="E41" s="13" t="str" cm="1">
        <f t="array" ref="E41">IFERROR(INDEX($C$123:$C$137,MATCH(1,(D41=$A$123:$A$137)*(B41=$B$123:$B$137),0)),"")</f>
        <v/>
      </c>
      <c r="F41" s="14" t="str">
        <f>IFERROR('2025 Daily Rate Calculator'!$C41/'2025 Daily Rate Calculator'!$E41,"")</f>
        <v/>
      </c>
      <c r="G41" s="19" t="str" cm="1">
        <f t="array" ref="G41">IFERROR(_xlfn.IFS(F41&lt;=12,F41,(AND(F41&gt;12,F41*(1-0.5275)&lt;=12)),12,(AND(F41&gt;12,F41*(1-0.5275)&gt;12)),F41*(1-0.5275)),"")</f>
        <v/>
      </c>
      <c r="H41" s="30" t="str" cm="1">
        <f t="array" ref="H41">_xlfn.IFS(G41="","",G41&lt;22,G41,G41&gt;=22,22)</f>
        <v/>
      </c>
      <c r="I41" s="39" t="str">
        <f t="shared" si="0"/>
        <v/>
      </c>
      <c r="O41" s="27"/>
      <c r="P41" s="27"/>
    </row>
    <row r="42" spans="1:16">
      <c r="A42" s="23"/>
      <c r="B42" s="21"/>
      <c r="C42" s="22"/>
      <c r="D42" s="23"/>
      <c r="E42" s="13" t="str" cm="1">
        <f t="array" ref="E42">IFERROR(INDEX($C$123:$C$137,MATCH(1,(D42=$A$123:$A$137)*(B42=$B$123:$B$137),0)),"")</f>
        <v/>
      </c>
      <c r="F42" s="14" t="str">
        <f>IFERROR('2025 Daily Rate Calculator'!$C42/'2025 Daily Rate Calculator'!$E42,"")</f>
        <v/>
      </c>
      <c r="G42" s="19" t="str" cm="1">
        <f t="array" ref="G42">IFERROR(_xlfn.IFS(F42&lt;=12,F42,(AND(F42&gt;12,F42*(1-0.5275)&lt;=12)),12,(AND(F42&gt;12,F42*(1-0.5275)&gt;12)),F42*(1-0.5275)),"")</f>
        <v/>
      </c>
      <c r="H42" s="30" t="str" cm="1">
        <f t="array" ref="H42">_xlfn.IFS(G42="","",G42&lt;22,G42,G42&gt;=22,22)</f>
        <v/>
      </c>
      <c r="I42" s="39" t="str">
        <f t="shared" si="0"/>
        <v/>
      </c>
      <c r="O42" s="27"/>
      <c r="P42" s="27"/>
    </row>
    <row r="43" spans="1:16">
      <c r="A43" s="23"/>
      <c r="B43" s="21"/>
      <c r="C43" s="22"/>
      <c r="D43" s="23"/>
      <c r="E43" s="13" t="str" cm="1">
        <f t="array" ref="E43">IFERROR(INDEX($C$123:$C$137,MATCH(1,(D43=$A$123:$A$137)*(B43=$B$123:$B$137),0)),"")</f>
        <v/>
      </c>
      <c r="F43" s="14" t="str">
        <f>IFERROR('2025 Daily Rate Calculator'!$C43/'2025 Daily Rate Calculator'!$E43,"")</f>
        <v/>
      </c>
      <c r="G43" s="19" t="str" cm="1">
        <f t="array" ref="G43">IFERROR(_xlfn.IFS(F43&lt;=12,F43,(AND(F43&gt;12,F43*(1-0.5275)&lt;=12)),12,(AND(F43&gt;12,F43*(1-0.5275)&gt;12)),F43*(1-0.5275)),"")</f>
        <v/>
      </c>
      <c r="H43" s="30" t="str" cm="1">
        <f t="array" ref="H43">_xlfn.IFS(G43="","",G43&lt;22,G43,G43&gt;=22,22)</f>
        <v/>
      </c>
      <c r="I43" s="39" t="str">
        <f t="shared" si="0"/>
        <v/>
      </c>
      <c r="O43" s="27"/>
      <c r="P43" s="27"/>
    </row>
    <row r="44" spans="1:16">
      <c r="A44" s="23"/>
      <c r="B44" s="21"/>
      <c r="C44" s="22"/>
      <c r="D44" s="23"/>
      <c r="E44" s="13" t="str" cm="1">
        <f t="array" ref="E44">IFERROR(INDEX($C$123:$C$137,MATCH(1,(D44=$A$123:$A$137)*(B44=$B$123:$B$137),0)),"")</f>
        <v/>
      </c>
      <c r="F44" s="14" t="str">
        <f>IFERROR('2025 Daily Rate Calculator'!$C44/'2025 Daily Rate Calculator'!$E44,"")</f>
        <v/>
      </c>
      <c r="G44" s="19" t="str" cm="1">
        <f t="array" ref="G44">IFERROR(_xlfn.IFS(F44&lt;=12,F44,(AND(F44&gt;12,F44*(1-0.5275)&lt;=12)),12,(AND(F44&gt;12,F44*(1-0.5275)&gt;12)),F44*(1-0.5275)),"")</f>
        <v/>
      </c>
      <c r="H44" s="30" t="str" cm="1">
        <f t="array" ref="H44">_xlfn.IFS(G44="","",G44&lt;22,G44,G44&gt;=22,22)</f>
        <v/>
      </c>
      <c r="I44" s="39" t="str">
        <f t="shared" si="0"/>
        <v/>
      </c>
      <c r="O44" s="27"/>
      <c r="P44" s="27"/>
    </row>
    <row r="45" spans="1:16">
      <c r="A45" s="23"/>
      <c r="B45" s="21"/>
      <c r="C45" s="22"/>
      <c r="D45" s="23"/>
      <c r="E45" s="13" t="str" cm="1">
        <f t="array" ref="E45">IFERROR(INDEX($C$123:$C$137,MATCH(1,(D45=$A$123:$A$137)*(B45=$B$123:$B$137),0)),"")</f>
        <v/>
      </c>
      <c r="F45" s="14" t="str">
        <f>IFERROR('2025 Daily Rate Calculator'!$C45/'2025 Daily Rate Calculator'!$E45,"")</f>
        <v/>
      </c>
      <c r="G45" s="19" t="str" cm="1">
        <f t="array" ref="G45">IFERROR(_xlfn.IFS(F45&lt;=12,F45,(AND(F45&gt;12,F45*(1-0.5275)&lt;=12)),12,(AND(F45&gt;12,F45*(1-0.5275)&gt;12)),F45*(1-0.5275)),"")</f>
        <v/>
      </c>
      <c r="H45" s="30" t="str" cm="1">
        <f t="array" ref="H45">_xlfn.IFS(G45="","",G45&lt;22,G45,G45&gt;=22,22)</f>
        <v/>
      </c>
      <c r="I45" s="39" t="str">
        <f t="shared" si="0"/>
        <v/>
      </c>
      <c r="O45" s="27"/>
      <c r="P45" s="27"/>
    </row>
    <row r="46" spans="1:16">
      <c r="A46" s="23"/>
      <c r="B46" s="21"/>
      <c r="C46" s="22"/>
      <c r="D46" s="23"/>
      <c r="E46" s="13" t="str" cm="1">
        <f t="array" ref="E46">IFERROR(INDEX($C$123:$C$137,MATCH(1,(D46=$A$123:$A$137)*(B46=$B$123:$B$137),0)),"")</f>
        <v/>
      </c>
      <c r="F46" s="14" t="str">
        <f>IFERROR('2025 Daily Rate Calculator'!$C46/'2025 Daily Rate Calculator'!$E46,"")</f>
        <v/>
      </c>
      <c r="G46" s="19" t="str" cm="1">
        <f t="array" ref="G46">IFERROR(_xlfn.IFS(F46&lt;=12,F46,(AND(F46&gt;12,F46*(1-0.5275)&lt;=12)),12,(AND(F46&gt;12,F46*(1-0.5275)&gt;12)),F46*(1-0.5275)),"")</f>
        <v/>
      </c>
      <c r="H46" s="30" t="str" cm="1">
        <f t="array" ref="H46">_xlfn.IFS(G46="","",G46&lt;22,G46,G46&gt;=22,22)</f>
        <v/>
      </c>
      <c r="I46" s="39" t="str">
        <f t="shared" si="0"/>
        <v/>
      </c>
      <c r="O46" s="27"/>
      <c r="P46" s="27"/>
    </row>
    <row r="47" spans="1:16">
      <c r="A47" s="23"/>
      <c r="B47" s="21"/>
      <c r="C47" s="22"/>
      <c r="D47" s="23"/>
      <c r="E47" s="13" t="str" cm="1">
        <f t="array" ref="E47">IFERROR(INDEX($C$123:$C$137,MATCH(1,(D47=$A$123:$A$137)*(B47=$B$123:$B$137),0)),"")</f>
        <v/>
      </c>
      <c r="F47" s="14" t="str">
        <f>IFERROR('2025 Daily Rate Calculator'!$C47/'2025 Daily Rate Calculator'!$E47,"")</f>
        <v/>
      </c>
      <c r="G47" s="19" t="str" cm="1">
        <f t="array" ref="G47">IFERROR(_xlfn.IFS(F47&lt;=12,F47,(AND(F47&gt;12,F47*(1-0.5275)&lt;=12)),12,(AND(F47&gt;12,F47*(1-0.5275)&gt;12)),F47*(1-0.5275)),"")</f>
        <v/>
      </c>
      <c r="H47" s="30" t="str" cm="1">
        <f t="array" ref="H47">_xlfn.IFS(G47="","",G47&lt;22,G47,G47&gt;=22,22)</f>
        <v/>
      </c>
      <c r="I47" s="39" t="str">
        <f t="shared" si="0"/>
        <v/>
      </c>
      <c r="O47" s="27"/>
      <c r="P47" s="27"/>
    </row>
    <row r="48" spans="1:16">
      <c r="A48" s="23"/>
      <c r="B48" s="21"/>
      <c r="C48" s="22"/>
      <c r="D48" s="23"/>
      <c r="E48" s="13" t="str" cm="1">
        <f t="array" ref="E48">IFERROR(INDEX($C$123:$C$137,MATCH(1,(D48=$A$123:$A$137)*(B48=$B$123:$B$137),0)),"")</f>
        <v/>
      </c>
      <c r="F48" s="14" t="str">
        <f>IFERROR('2025 Daily Rate Calculator'!$C48/'2025 Daily Rate Calculator'!$E48,"")</f>
        <v/>
      </c>
      <c r="G48" s="19" t="str" cm="1">
        <f t="array" ref="G48">IFERROR(_xlfn.IFS(F48&lt;=12,F48,(AND(F48&gt;12,F48*(1-0.5275)&lt;=12)),12,(AND(F48&gt;12,F48*(1-0.5275)&gt;12)),F48*(1-0.5275)),"")</f>
        <v/>
      </c>
      <c r="H48" s="30" t="str" cm="1">
        <f t="array" ref="H48">_xlfn.IFS(G48="","",G48&lt;22,G48,G48&gt;=22,22)</f>
        <v/>
      </c>
      <c r="I48" s="39" t="str">
        <f t="shared" si="0"/>
        <v/>
      </c>
      <c r="O48" s="27"/>
      <c r="P48" s="27"/>
    </row>
    <row r="49" spans="1:16">
      <c r="A49" s="23"/>
      <c r="B49" s="21"/>
      <c r="C49" s="22"/>
      <c r="D49" s="23"/>
      <c r="E49" s="13" t="str" cm="1">
        <f t="array" ref="E49">IFERROR(INDEX($C$123:$C$137,MATCH(1,(D49=$A$123:$A$137)*(B49=$B$123:$B$137),0)),"")</f>
        <v/>
      </c>
      <c r="F49" s="14" t="str">
        <f>IFERROR('2025 Daily Rate Calculator'!$C49/'2025 Daily Rate Calculator'!$E49,"")</f>
        <v/>
      </c>
      <c r="G49" s="19" t="str" cm="1">
        <f t="array" ref="G49">IFERROR(_xlfn.IFS(F49&lt;=12,F49,(AND(F49&gt;12,F49*(1-0.5275)&lt;=12)),12,(AND(F49&gt;12,F49*(1-0.5275)&gt;12)),F49*(1-0.5275)),"")</f>
        <v/>
      </c>
      <c r="H49" s="30" t="str" cm="1">
        <f t="array" ref="H49">_xlfn.IFS(G49="","",G49&lt;22,G49,G49&gt;=22,22)</f>
        <v/>
      </c>
      <c r="I49" s="39" t="str">
        <f t="shared" si="0"/>
        <v/>
      </c>
      <c r="O49" s="27"/>
      <c r="P49" s="27"/>
    </row>
    <row r="50" spans="1:16">
      <c r="A50" s="23"/>
      <c r="B50" s="21"/>
      <c r="C50" s="22"/>
      <c r="D50" s="23"/>
      <c r="E50" s="13" t="str" cm="1">
        <f t="array" ref="E50">IFERROR(INDEX($C$123:$C$137,MATCH(1,(D50=$A$123:$A$137)*(B50=$B$123:$B$137),0)),"")</f>
        <v/>
      </c>
      <c r="F50" s="14" t="str">
        <f>IFERROR('2025 Daily Rate Calculator'!$C50/'2025 Daily Rate Calculator'!$E50,"")</f>
        <v/>
      </c>
      <c r="G50" s="19" t="str" cm="1">
        <f t="array" ref="G50">IFERROR(_xlfn.IFS(F50&lt;=12,F50,(AND(F50&gt;12,F50*(1-0.5275)&lt;=12)),12,(AND(F50&gt;12,F50*(1-0.5275)&gt;12)),F50*(1-0.5275)),"")</f>
        <v/>
      </c>
      <c r="H50" s="30" t="str" cm="1">
        <f t="array" ref="H50">_xlfn.IFS(G50="","",G50&lt;22,G50,G50&gt;=22,22)</f>
        <v/>
      </c>
      <c r="I50" s="39" t="str">
        <f t="shared" si="0"/>
        <v/>
      </c>
      <c r="O50" s="27"/>
      <c r="P50" s="27"/>
    </row>
    <row r="51" spans="1:16">
      <c r="A51" s="23"/>
      <c r="B51" s="21"/>
      <c r="C51" s="22"/>
      <c r="D51" s="23"/>
      <c r="E51" s="13" t="str" cm="1">
        <f t="array" ref="E51">IFERROR(INDEX($C$123:$C$137,MATCH(1,(D51=$A$123:$A$137)*(B51=$B$123:$B$137),0)),"")</f>
        <v/>
      </c>
      <c r="F51" s="14" t="str">
        <f>IFERROR('2025 Daily Rate Calculator'!$C51/'2025 Daily Rate Calculator'!$E51,"")</f>
        <v/>
      </c>
      <c r="G51" s="19" t="str" cm="1">
        <f t="array" ref="G51">IFERROR(_xlfn.IFS(F51&lt;=12,F51,(AND(F51&gt;12,F51*(1-0.5275)&lt;=12)),12,(AND(F51&gt;12,F51*(1-0.5275)&gt;12)),F51*(1-0.5275)),"")</f>
        <v/>
      </c>
      <c r="H51" s="30" t="str" cm="1">
        <f t="array" ref="H51">_xlfn.IFS(G51="","",G51&lt;22,G51,G51&gt;=22,22)</f>
        <v/>
      </c>
      <c r="I51" s="39" t="str">
        <f t="shared" si="0"/>
        <v/>
      </c>
      <c r="O51" s="27"/>
      <c r="P51" s="27"/>
    </row>
    <row r="52" spans="1:16">
      <c r="A52" s="23"/>
      <c r="B52" s="21"/>
      <c r="C52" s="22"/>
      <c r="D52" s="23"/>
      <c r="E52" s="13" t="str" cm="1">
        <f t="array" ref="E52">IFERROR(INDEX($C$123:$C$137,MATCH(1,(D52=$A$123:$A$137)*(B52=$B$123:$B$137),0)),"")</f>
        <v/>
      </c>
      <c r="F52" s="14" t="str">
        <f>IFERROR('2025 Daily Rate Calculator'!$C52/'2025 Daily Rate Calculator'!$E52,"")</f>
        <v/>
      </c>
      <c r="G52" s="19" t="str" cm="1">
        <f t="array" ref="G52">IFERROR(_xlfn.IFS(F52&lt;=12,F52,(AND(F52&gt;12,F52*(1-0.5275)&lt;=12)),12,(AND(F52&gt;12,F52*(1-0.5275)&gt;12)),F52*(1-0.5275)),"")</f>
        <v/>
      </c>
      <c r="H52" s="30" t="str" cm="1">
        <f t="array" ref="H52">_xlfn.IFS(G52="","",G52&lt;22,G52,G52&gt;=22,22)</f>
        <v/>
      </c>
      <c r="I52" s="39" t="str">
        <f t="shared" si="0"/>
        <v/>
      </c>
      <c r="O52" s="27"/>
      <c r="P52" s="27"/>
    </row>
    <row r="53" spans="1:16">
      <c r="A53" s="23"/>
      <c r="B53" s="21"/>
      <c r="C53" s="22"/>
      <c r="D53" s="23"/>
      <c r="E53" s="13" t="str" cm="1">
        <f t="array" ref="E53">IFERROR(INDEX($C$123:$C$137,MATCH(1,(D53=$A$123:$A$137)*(B53=$B$123:$B$137),0)),"")</f>
        <v/>
      </c>
      <c r="F53" s="14" t="str">
        <f>IFERROR('2025 Daily Rate Calculator'!$C53/'2025 Daily Rate Calculator'!$E53,"")</f>
        <v/>
      </c>
      <c r="G53" s="19" t="str" cm="1">
        <f t="array" ref="G53">IFERROR(_xlfn.IFS(F53&lt;=12,F53,(AND(F53&gt;12,F53*(1-0.5275)&lt;=12)),12,(AND(F53&gt;12,F53*(1-0.5275)&gt;12)),F53*(1-0.5275)),"")</f>
        <v/>
      </c>
      <c r="H53" s="30" t="str" cm="1">
        <f t="array" ref="H53">_xlfn.IFS(G53="","",G53&lt;22,G53,G53&gt;=22,22)</f>
        <v/>
      </c>
      <c r="I53" s="39" t="str">
        <f t="shared" si="0"/>
        <v/>
      </c>
      <c r="O53" s="27"/>
      <c r="P53" s="27"/>
    </row>
    <row r="54" spans="1:16">
      <c r="A54" s="26"/>
      <c r="B54" s="24"/>
      <c r="C54" s="25"/>
      <c r="D54" s="26"/>
      <c r="E54" s="13" t="str" cm="1">
        <f t="array" ref="E54">IFERROR(INDEX($C$123:$C$137,MATCH(1,(D54=$A$123:$A$137)*(B54=$B$123:$B$137),0)),"")</f>
        <v/>
      </c>
      <c r="F54" s="14" t="str">
        <f>IFERROR('2025 Daily Rate Calculator'!$C54/'2025 Daily Rate Calculator'!$E54,"")</f>
        <v/>
      </c>
      <c r="G54" s="19" t="str" cm="1">
        <f t="array" ref="G54">IFERROR(_xlfn.IFS(F54&lt;=12,F54,(AND(F54&gt;12,F54*(1-0.5275)&lt;=12)),12,(AND(F54&gt;12,F54*(1-0.5275)&gt;12)),F54*(1-0.5275)),"")</f>
        <v/>
      </c>
      <c r="H54" s="30" t="str" cm="1">
        <f t="array" ref="H54">_xlfn.IFS(G54="","",G54&lt;22,G54,G54&gt;=22,22)</f>
        <v/>
      </c>
      <c r="I54" s="39" t="str">
        <f t="shared" si="0"/>
        <v/>
      </c>
      <c r="O54" s="27"/>
      <c r="P54" s="27"/>
    </row>
    <row r="55" spans="1:16">
      <c r="A55" s="23"/>
      <c r="B55" s="21"/>
      <c r="C55" s="22"/>
      <c r="D55" s="23"/>
      <c r="E55" s="13" t="str" cm="1">
        <f t="array" ref="E55">IFERROR(INDEX($C$123:$C$137,MATCH(1,(D55=$A$123:$A$137)*(B55=$B$123:$B$137),0)),"")</f>
        <v/>
      </c>
      <c r="F55" s="14" t="str">
        <f>IFERROR('2025 Daily Rate Calculator'!$C55/'2025 Daily Rate Calculator'!$E55,"")</f>
        <v/>
      </c>
      <c r="G55" s="19" t="str" cm="1">
        <f t="array" ref="G55">IFERROR(_xlfn.IFS(F55&lt;=12,F55,(AND(F55&gt;12,F55*(1-0.5275)&lt;=12)),12,(AND(F55&gt;12,F55*(1-0.5275)&gt;12)),F55*(1-0.5275)),"")</f>
        <v/>
      </c>
      <c r="H55" s="30" t="str" cm="1">
        <f t="array" ref="H55">_xlfn.IFS(G55="","",G55&lt;22,G55,G55&gt;=22,22)</f>
        <v/>
      </c>
      <c r="I55" s="39" t="str">
        <f t="shared" si="0"/>
        <v/>
      </c>
      <c r="O55" s="27"/>
      <c r="P55" s="27"/>
    </row>
    <row r="56" spans="1:16">
      <c r="A56" s="23"/>
      <c r="B56" s="21"/>
      <c r="C56" s="22"/>
      <c r="D56" s="23"/>
      <c r="E56" s="13" t="str" cm="1">
        <f t="array" ref="E56">IFERROR(INDEX($C$123:$C$137,MATCH(1,(D56=$A$123:$A$137)*(B56=$B$123:$B$137),0)),"")</f>
        <v/>
      </c>
      <c r="F56" s="14" t="str">
        <f>IFERROR('2025 Daily Rate Calculator'!$C56/'2025 Daily Rate Calculator'!$E56,"")</f>
        <v/>
      </c>
      <c r="G56" s="19" t="str" cm="1">
        <f t="array" ref="G56">IFERROR(_xlfn.IFS(F56&lt;=12,F56,(AND(F56&gt;12,F56*(1-0.5275)&lt;=12)),12,(AND(F56&gt;12,F56*(1-0.5275)&gt;12)),F56*(1-0.5275)),"")</f>
        <v/>
      </c>
      <c r="H56" s="30" t="str" cm="1">
        <f t="array" ref="H56">_xlfn.IFS(G56="","",G56&lt;22,G56,G56&gt;=22,22)</f>
        <v/>
      </c>
      <c r="I56" s="39" t="str">
        <f t="shared" si="0"/>
        <v/>
      </c>
      <c r="O56" s="27"/>
      <c r="P56" s="27"/>
    </row>
    <row r="57" spans="1:16">
      <c r="A57" s="26"/>
      <c r="B57" s="24"/>
      <c r="C57" s="25"/>
      <c r="D57" s="26"/>
      <c r="E57" s="13" t="str" cm="1">
        <f t="array" ref="E57">IFERROR(INDEX($C$123:$C$137,MATCH(1,(D57=$A$123:$A$137)*(B57=$B$123:$B$137),0)),"")</f>
        <v/>
      </c>
      <c r="F57" s="14" t="str">
        <f>IFERROR('2025 Daily Rate Calculator'!$C57/'2025 Daily Rate Calculator'!$E57,"")</f>
        <v/>
      </c>
      <c r="G57" s="19" t="str" cm="1">
        <f t="array" ref="G57">IFERROR(_xlfn.IFS(F57&lt;=12,F57,(AND(F57&gt;12,F57*(1-0.5275)&lt;=12)),12,(AND(F57&gt;12,F57*(1-0.5275)&gt;12)),F57*(1-0.5275)),"")</f>
        <v/>
      </c>
      <c r="H57" s="30" t="str" cm="1">
        <f t="array" ref="H57">_xlfn.IFS(G57="","",G57&lt;22,G57,G57&gt;=22,22)</f>
        <v/>
      </c>
      <c r="I57" s="39" t="str">
        <f t="shared" si="0"/>
        <v/>
      </c>
      <c r="O57" s="27"/>
      <c r="P57" s="27"/>
    </row>
    <row r="58" spans="1:16">
      <c r="A58" s="23"/>
      <c r="B58" s="21"/>
      <c r="C58" s="22"/>
      <c r="D58" s="23"/>
      <c r="E58" s="13" t="str" cm="1">
        <f t="array" ref="E58">IFERROR(INDEX($C$123:$C$137,MATCH(1,(D58=$A$123:$A$137)*(B58=$B$123:$B$137),0)),"")</f>
        <v/>
      </c>
      <c r="F58" s="14" t="str">
        <f>IFERROR('2025 Daily Rate Calculator'!$C58/'2025 Daily Rate Calculator'!$E58,"")</f>
        <v/>
      </c>
      <c r="G58" s="19" t="str" cm="1">
        <f t="array" ref="G58">IFERROR(_xlfn.IFS(F58&lt;=12,F58,(AND(F58&gt;12,F58*(1-0.5275)&lt;=12)),12,(AND(F58&gt;12,F58*(1-0.5275)&gt;12)),F58*(1-0.5275)),"")</f>
        <v/>
      </c>
      <c r="H58" s="30" t="str" cm="1">
        <f t="array" ref="H58">_xlfn.IFS(G58="","",G58&lt;22,G58,G58&gt;=22,22)</f>
        <v/>
      </c>
      <c r="I58" s="39" t="str">
        <f t="shared" si="0"/>
        <v/>
      </c>
    </row>
    <row r="59" spans="1:16">
      <c r="A59" s="23"/>
      <c r="B59" s="21"/>
      <c r="C59" s="22"/>
      <c r="D59" s="23"/>
      <c r="E59" s="13" t="str" cm="1">
        <f t="array" ref="E59">IFERROR(INDEX($C$123:$C$137,MATCH(1,(D59=$A$123:$A$137)*(B59=$B$123:$B$137),0)),"")</f>
        <v/>
      </c>
      <c r="F59" s="14" t="str">
        <f>IFERROR('2025 Daily Rate Calculator'!$C59/'2025 Daily Rate Calculator'!$E59,"")</f>
        <v/>
      </c>
      <c r="G59" s="19" t="str" cm="1">
        <f t="array" ref="G59">IFERROR(_xlfn.IFS(F59&lt;=12,F59,(AND(F59&gt;12,F59*(1-0.5275)&lt;=12)),12,(AND(F59&gt;12,F59*(1-0.5275)&gt;12)),F59*(1-0.5275)),"")</f>
        <v/>
      </c>
      <c r="H59" s="30" t="str" cm="1">
        <f t="array" ref="H59">_xlfn.IFS(G59="","",G59&lt;22,G59,G59&gt;=22,22)</f>
        <v/>
      </c>
      <c r="I59" s="39" t="str">
        <f t="shared" si="0"/>
        <v/>
      </c>
    </row>
    <row r="60" spans="1:16">
      <c r="A60" s="26"/>
      <c r="B60" s="24"/>
      <c r="C60" s="25"/>
      <c r="D60" s="26"/>
      <c r="E60" s="29" t="str" cm="1">
        <f t="array" ref="E60">IFERROR(INDEX($C$123:$C$137,MATCH(1,(D60=$A$123:$A$137)*(B60=$B$123:$B$137),0)),"")</f>
        <v/>
      </c>
      <c r="F60" s="16" t="str">
        <f>IFERROR('2025 Daily Rate Calculator'!$C60/'2025 Daily Rate Calculator'!$E60,"")</f>
        <v/>
      </c>
      <c r="G60" s="19" t="str" cm="1">
        <f t="array" ref="G60">IFERROR(_xlfn.IFS(F60&lt;=12,F60,(AND(F60&gt;12,F60*(1-0.5275)&lt;=12)),12,(AND(F60&gt;12,F60*(1-0.5275)&gt;12)),F60*(1-0.5275)),"")</f>
        <v/>
      </c>
      <c r="H60" s="30" t="str" cm="1">
        <f t="array" ref="H60">_xlfn.IFS(G60="","",G60&lt;22,G60,G60&gt;=22,22)</f>
        <v/>
      </c>
      <c r="I60" s="40" t="str">
        <f t="shared" si="0"/>
        <v/>
      </c>
    </row>
    <row r="61" spans="1:16">
      <c r="A61" s="23"/>
      <c r="B61" s="21"/>
      <c r="C61" s="22"/>
      <c r="D61" s="23"/>
      <c r="E61" s="13" t="str" cm="1">
        <f t="array" ref="E61">IFERROR(INDEX($C$123:$C$137,MATCH(1,(D61=$A$123:$A$137)*(B61=$B$123:$B$137),0)),"")</f>
        <v/>
      </c>
      <c r="F61" s="14" t="str">
        <f>IFERROR('2025 Daily Rate Calculator'!$C61/'2025 Daily Rate Calculator'!$E61,"")</f>
        <v/>
      </c>
      <c r="G61" s="19" t="str" cm="1">
        <f t="array" ref="G61">IFERROR(_xlfn.IFS(F61&lt;=12,F61,(AND(F61&gt;12,F61*(1-0.5275)&lt;=12)),12,(AND(F61&gt;12,F61*(1-0.5275)&gt;12)),F61*(1-0.5275)),"")</f>
        <v/>
      </c>
      <c r="H61" s="30" t="str" cm="1">
        <f t="array" ref="H61">_xlfn.IFS(G61="","",G61&lt;22,G61,G61&gt;=22,22)</f>
        <v/>
      </c>
      <c r="I61" s="39" t="str">
        <f t="shared" si="0"/>
        <v/>
      </c>
    </row>
    <row r="62" spans="1:16">
      <c r="A62" s="23"/>
      <c r="B62" s="21"/>
      <c r="C62" s="22"/>
      <c r="D62" s="23"/>
      <c r="E62" s="13" t="str" cm="1">
        <f t="array" ref="E62">IFERROR(INDEX($C$123:$C$137,MATCH(1,(D62=$A$123:$A$137)*(B62=$B$123:$B$137),0)),"")</f>
        <v/>
      </c>
      <c r="F62" s="14" t="str">
        <f>IFERROR('2025 Daily Rate Calculator'!$C62/'2025 Daily Rate Calculator'!$E62,"")</f>
        <v/>
      </c>
      <c r="G62" s="19" t="str" cm="1">
        <f t="array" ref="G62">IFERROR(_xlfn.IFS(F62&lt;=12,F62,(AND(F62&gt;12,F62*(1-0.5275)&lt;=12)),12,(AND(F62&gt;12,F62*(1-0.5275)&gt;12)),F62*(1-0.5275)),"")</f>
        <v/>
      </c>
      <c r="H62" s="30" t="str" cm="1">
        <f t="array" ref="H62">_xlfn.IFS(G62="","",G62&lt;22,G62,G62&gt;=22,22)</f>
        <v/>
      </c>
      <c r="I62" s="39" t="str">
        <f t="shared" ref="I62:I93" si="1">IFERROR(H62*E62,"")</f>
        <v/>
      </c>
    </row>
    <row r="63" spans="1:16">
      <c r="A63" s="23"/>
      <c r="B63" s="21"/>
      <c r="C63" s="22"/>
      <c r="D63" s="23"/>
      <c r="E63" s="13" t="str" cm="1">
        <f t="array" ref="E63">IFERROR(INDEX($C$123:$C$137,MATCH(1,(D63=$A$123:$A$137)*(B63=$B$123:$B$137),0)),"")</f>
        <v/>
      </c>
      <c r="F63" s="14" t="str">
        <f>IFERROR('2025 Daily Rate Calculator'!$C63/'2025 Daily Rate Calculator'!$E63,"")</f>
        <v/>
      </c>
      <c r="G63" s="19" t="str" cm="1">
        <f t="array" ref="G63">IFERROR(_xlfn.IFS(F63&lt;=12,F63,(AND(F63&gt;12,F63*(1-0.5275)&lt;=12)),12,(AND(F63&gt;12,F63*(1-0.5275)&gt;12)),F63*(1-0.5275)),"")</f>
        <v/>
      </c>
      <c r="H63" s="30" t="str" cm="1">
        <f t="array" ref="H63">_xlfn.IFS(G63="","",G63&lt;22,G63,G63&gt;=22,22)</f>
        <v/>
      </c>
      <c r="I63" s="39" t="str">
        <f t="shared" si="1"/>
        <v/>
      </c>
    </row>
    <row r="64" spans="1:16">
      <c r="A64" s="23"/>
      <c r="B64" s="21"/>
      <c r="C64" s="22"/>
      <c r="D64" s="23"/>
      <c r="E64" s="13" t="str" cm="1">
        <f t="array" ref="E64">IFERROR(INDEX($C$123:$C$137,MATCH(1,(D64=$A$123:$A$137)*(B64=$B$123:$B$137),0)),"")</f>
        <v/>
      </c>
      <c r="F64" s="14" t="str">
        <f>IFERROR('2025 Daily Rate Calculator'!$C64/'2025 Daily Rate Calculator'!$E64,"")</f>
        <v/>
      </c>
      <c r="G64" s="19" t="str" cm="1">
        <f t="array" ref="G64">IFERROR(_xlfn.IFS(F64&lt;=12,F64,(AND(F64&gt;12,F64*(1-0.5275)&lt;=12)),12,(AND(F64&gt;12,F64*(1-0.5275)&gt;12)),F64*(1-0.5275)),"")</f>
        <v/>
      </c>
      <c r="H64" s="30" t="str" cm="1">
        <f t="array" ref="H64">_xlfn.IFS(G64="","",G64&lt;22,G64,G64&gt;=22,22)</f>
        <v/>
      </c>
      <c r="I64" s="39" t="str">
        <f t="shared" si="1"/>
        <v/>
      </c>
    </row>
    <row r="65" spans="1:9">
      <c r="A65" s="23"/>
      <c r="B65" s="21"/>
      <c r="C65" s="22"/>
      <c r="D65" s="23"/>
      <c r="E65" s="13" t="str" cm="1">
        <f t="array" ref="E65">IFERROR(INDEX($C$123:$C$137,MATCH(1,(D65=$A$123:$A$137)*(B65=$B$123:$B$137),0)),"")</f>
        <v/>
      </c>
      <c r="F65" s="14" t="str">
        <f>IFERROR('2025 Daily Rate Calculator'!$C65/'2025 Daily Rate Calculator'!$E65,"")</f>
        <v/>
      </c>
      <c r="G65" s="19" t="str" cm="1">
        <f t="array" ref="G65">IFERROR(_xlfn.IFS(F65&lt;=12,F65,(AND(F65&gt;12,F65*(1-0.5275)&lt;=12)),12,(AND(F65&gt;12,F65*(1-0.5275)&gt;12)),F65*(1-0.5275)),"")</f>
        <v/>
      </c>
      <c r="H65" s="30" t="str" cm="1">
        <f t="array" ref="H65">_xlfn.IFS(G65="","",G65&lt;22,G65,G65&gt;=22,22)</f>
        <v/>
      </c>
      <c r="I65" s="39" t="str">
        <f t="shared" si="1"/>
        <v/>
      </c>
    </row>
    <row r="66" spans="1:9">
      <c r="A66" s="23"/>
      <c r="B66" s="21"/>
      <c r="C66" s="22"/>
      <c r="D66" s="23"/>
      <c r="E66" s="13" t="str" cm="1">
        <f t="array" ref="E66">IFERROR(INDEX($C$123:$C$137,MATCH(1,(D66=$A$123:$A$137)*(B66=$B$123:$B$137),0)),"")</f>
        <v/>
      </c>
      <c r="F66" s="14" t="str">
        <f>IFERROR('2025 Daily Rate Calculator'!$C66/'2025 Daily Rate Calculator'!$E66,"")</f>
        <v/>
      </c>
      <c r="G66" s="19" t="str" cm="1">
        <f t="array" ref="G66">IFERROR(_xlfn.IFS(F66&lt;=12,F66,(AND(F66&gt;12,F66*(1-0.5275)&lt;=12)),12,(AND(F66&gt;12,F66*(1-0.5275)&gt;12)),F66*(1-0.5275)),"")</f>
        <v/>
      </c>
      <c r="H66" s="30" t="str" cm="1">
        <f t="array" ref="H66">_xlfn.IFS(G66="","",G66&lt;22,G66,G66&gt;=22,22)</f>
        <v/>
      </c>
      <c r="I66" s="39" t="str">
        <f t="shared" si="1"/>
        <v/>
      </c>
    </row>
    <row r="67" spans="1:9">
      <c r="A67" s="23"/>
      <c r="B67" s="21"/>
      <c r="C67" s="22"/>
      <c r="D67" s="23"/>
      <c r="E67" s="13" t="str" cm="1">
        <f t="array" ref="E67">IFERROR(INDEX($C$123:$C$137,MATCH(1,(D67=$A$123:$A$137)*(B67=$B$123:$B$137),0)),"")</f>
        <v/>
      </c>
      <c r="F67" s="14" t="str">
        <f>IFERROR('2025 Daily Rate Calculator'!$C67/'2025 Daily Rate Calculator'!$E67,"")</f>
        <v/>
      </c>
      <c r="G67" s="19" t="str" cm="1">
        <f t="array" ref="G67">IFERROR(_xlfn.IFS(F67&lt;=12,F67,(AND(F67&gt;12,F67*(1-0.5275)&lt;=12)),12,(AND(F67&gt;12,F67*(1-0.5275)&gt;12)),F67*(1-0.5275)),"")</f>
        <v/>
      </c>
      <c r="H67" s="30" t="str" cm="1">
        <f t="array" ref="H67">_xlfn.IFS(G67="","",G67&lt;22,G67,G67&gt;=22,22)</f>
        <v/>
      </c>
      <c r="I67" s="39" t="str">
        <f t="shared" si="1"/>
        <v/>
      </c>
    </row>
    <row r="68" spans="1:9">
      <c r="A68" s="26"/>
      <c r="B68" s="24"/>
      <c r="C68" s="25"/>
      <c r="D68" s="26"/>
      <c r="E68" s="29" t="str" cm="1">
        <f t="array" ref="E68">IFERROR(INDEX($C$123:$C$137,MATCH(1,(D68=$A$123:$A$137)*(B68=$B$123:$B$137),0)),"")</f>
        <v/>
      </c>
      <c r="F68" s="16" t="str">
        <f>IFERROR('2025 Daily Rate Calculator'!$C68/'2025 Daily Rate Calculator'!$E68,"")</f>
        <v/>
      </c>
      <c r="G68" s="19" t="str" cm="1">
        <f t="array" ref="G68">IFERROR(_xlfn.IFS(F68&lt;=12,F68,(AND(F68&gt;12,F68*(1-0.5275)&lt;=12)),12,(AND(F68&gt;12,F68*(1-0.5275)&gt;12)),F68*(1-0.5275)),"")</f>
        <v/>
      </c>
      <c r="H68" s="30" t="str" cm="1">
        <f t="array" ref="H68">_xlfn.IFS(G68="","",G68&lt;22,G68,G68&gt;=22,22)</f>
        <v/>
      </c>
      <c r="I68" s="40" t="str">
        <f t="shared" si="1"/>
        <v/>
      </c>
    </row>
    <row r="69" spans="1:9">
      <c r="A69" s="23"/>
      <c r="B69" s="21"/>
      <c r="C69" s="22"/>
      <c r="D69" s="23"/>
      <c r="E69" s="13" t="str" cm="1">
        <f t="array" ref="E69">IFERROR(INDEX($C$123:$C$137,MATCH(1,(D69=$A$123:$A$137)*(B69=$B$123:$B$137),0)),"")</f>
        <v/>
      </c>
      <c r="F69" s="14" t="str">
        <f>IFERROR('2025 Daily Rate Calculator'!$C69/'2025 Daily Rate Calculator'!$E69,"")</f>
        <v/>
      </c>
      <c r="G69" s="19" t="str" cm="1">
        <f t="array" ref="G69">IFERROR(_xlfn.IFS(F69&lt;=12,F69,(AND(F69&gt;12,F69*(1-0.5275)&lt;=12)),12,(AND(F69&gt;12,F69*(1-0.5275)&gt;12)),F69*(1-0.5275)),"")</f>
        <v/>
      </c>
      <c r="H69" s="30" t="str" cm="1">
        <f t="array" ref="H69">_xlfn.IFS(G69="","",G69&lt;22,G69,G69&gt;=22,22)</f>
        <v/>
      </c>
      <c r="I69" s="39" t="str">
        <f t="shared" si="1"/>
        <v/>
      </c>
    </row>
    <row r="70" spans="1:9">
      <c r="A70" s="23"/>
      <c r="B70" s="21"/>
      <c r="C70" s="22"/>
      <c r="D70" s="23"/>
      <c r="E70" s="13" t="str" cm="1">
        <f t="array" ref="E70">IFERROR(INDEX($C$123:$C$137,MATCH(1,(D70=$A$123:$A$137)*(B70=$B$123:$B$137),0)),"")</f>
        <v/>
      </c>
      <c r="F70" s="14" t="str">
        <f>IFERROR('2025 Daily Rate Calculator'!$C70/'2025 Daily Rate Calculator'!$E70,"")</f>
        <v/>
      </c>
      <c r="G70" s="19" t="str" cm="1">
        <f t="array" ref="G70">IFERROR(_xlfn.IFS(F70&lt;=12,F70,(AND(F70&gt;12,F70*(1-0.5275)&lt;=12)),12,(AND(F70&gt;12,F70*(1-0.5275)&gt;12)),F70*(1-0.5275)),"")</f>
        <v/>
      </c>
      <c r="H70" s="30" t="str" cm="1">
        <f t="array" ref="H70">_xlfn.IFS(G70="","",G70&lt;22,G70,G70&gt;=22,22)</f>
        <v/>
      </c>
      <c r="I70" s="39" t="str">
        <f t="shared" si="1"/>
        <v/>
      </c>
    </row>
    <row r="71" spans="1:9">
      <c r="A71" s="23"/>
      <c r="B71" s="21"/>
      <c r="C71" s="22"/>
      <c r="D71" s="23"/>
      <c r="E71" s="13" t="str" cm="1">
        <f t="array" ref="E71">IFERROR(INDEX($C$123:$C$137,MATCH(1,(D71=$A$123:$A$137)*(B71=$B$123:$B$137),0)),"")</f>
        <v/>
      </c>
      <c r="F71" s="14" t="str">
        <f>IFERROR('2025 Daily Rate Calculator'!$C71/'2025 Daily Rate Calculator'!$E71,"")</f>
        <v/>
      </c>
      <c r="G71" s="19" t="str" cm="1">
        <f t="array" ref="G71">IFERROR(_xlfn.IFS(F71&lt;=12,F71,(AND(F71&gt;12,F71*(1-0.5275)&lt;=12)),12,(AND(F71&gt;12,F71*(1-0.5275)&gt;12)),F71*(1-0.5275)),"")</f>
        <v/>
      </c>
      <c r="H71" s="30" t="str" cm="1">
        <f t="array" ref="H71">_xlfn.IFS(G71="","",G71&lt;22,G71,G71&gt;=22,22)</f>
        <v/>
      </c>
      <c r="I71" s="39" t="str">
        <f t="shared" si="1"/>
        <v/>
      </c>
    </row>
    <row r="72" spans="1:9">
      <c r="A72" s="23"/>
      <c r="B72" s="21"/>
      <c r="C72" s="22"/>
      <c r="D72" s="23"/>
      <c r="E72" s="13" t="str" cm="1">
        <f t="array" ref="E72">IFERROR(INDEX($C$123:$C$137,MATCH(1,(D72=$A$123:$A$137)*(B72=$B$123:$B$137),0)),"")</f>
        <v/>
      </c>
      <c r="F72" s="14" t="str">
        <f>IFERROR('2025 Daily Rate Calculator'!$C72/'2025 Daily Rate Calculator'!$E72,"")</f>
        <v/>
      </c>
      <c r="G72" s="19" t="str" cm="1">
        <f t="array" ref="G72">IFERROR(_xlfn.IFS(F72&lt;=12,F72,(AND(F72&gt;12,F72*(1-0.5275)&lt;=12)),12,(AND(F72&gt;12,F72*(1-0.5275)&gt;12)),F72*(1-0.5275)),"")</f>
        <v/>
      </c>
      <c r="H72" s="30" t="str" cm="1">
        <f t="array" ref="H72">_xlfn.IFS(G72="","",G72&lt;22,G72,G72&gt;=22,22)</f>
        <v/>
      </c>
      <c r="I72" s="39" t="str">
        <f t="shared" si="1"/>
        <v/>
      </c>
    </row>
    <row r="73" spans="1:9">
      <c r="A73" s="23"/>
      <c r="B73" s="21"/>
      <c r="C73" s="22"/>
      <c r="D73" s="23"/>
      <c r="E73" s="13" t="str" cm="1">
        <f t="array" ref="E73">IFERROR(INDEX($C$123:$C$137,MATCH(1,(D73=$A$123:$A$137)*(B73=$B$123:$B$137),0)),"")</f>
        <v/>
      </c>
      <c r="F73" s="14" t="str">
        <f>IFERROR('2025 Daily Rate Calculator'!$C73/'2025 Daily Rate Calculator'!$E73,"")</f>
        <v/>
      </c>
      <c r="G73" s="19" t="str" cm="1">
        <f t="array" ref="G73">IFERROR(_xlfn.IFS(F73&lt;=12,F73,(AND(F73&gt;12,F73*(1-0.5275)&lt;=12)),12,(AND(F73&gt;12,F73*(1-0.5275)&gt;12)),F73*(1-0.5275)),"")</f>
        <v/>
      </c>
      <c r="H73" s="30" t="str" cm="1">
        <f t="array" ref="H73">_xlfn.IFS(G73="","",G73&lt;22,G73,G73&gt;=22,22)</f>
        <v/>
      </c>
      <c r="I73" s="39" t="str">
        <f t="shared" si="1"/>
        <v/>
      </c>
    </row>
    <row r="74" spans="1:9">
      <c r="A74" s="23"/>
      <c r="B74" s="21"/>
      <c r="C74" s="22"/>
      <c r="D74" s="23"/>
      <c r="E74" s="13" t="str" cm="1">
        <f t="array" ref="E74">IFERROR(INDEX($C$123:$C$137,MATCH(1,(D74=$A$123:$A$137)*(B74=$B$123:$B$137),0)),"")</f>
        <v/>
      </c>
      <c r="F74" s="14" t="str">
        <f>IFERROR('2025 Daily Rate Calculator'!$C74/'2025 Daily Rate Calculator'!$E74,"")</f>
        <v/>
      </c>
      <c r="G74" s="19" t="str" cm="1">
        <f t="array" ref="G74">IFERROR(_xlfn.IFS(F74&lt;=12,F74,(AND(F74&gt;12,F74*(1-0.5275)&lt;=12)),12,(AND(F74&gt;12,F74*(1-0.5275)&gt;12)),F74*(1-0.5275)),"")</f>
        <v/>
      </c>
      <c r="H74" s="30" t="str" cm="1">
        <f t="array" ref="H74">_xlfn.IFS(G74="","",G74&lt;22,G74,G74&gt;=22,22)</f>
        <v/>
      </c>
      <c r="I74" s="39" t="str">
        <f t="shared" si="1"/>
        <v/>
      </c>
    </row>
    <row r="75" spans="1:9">
      <c r="A75" s="23"/>
      <c r="B75" s="21"/>
      <c r="C75" s="22"/>
      <c r="D75" s="23"/>
      <c r="E75" s="13" t="str" cm="1">
        <f t="array" ref="E75">IFERROR(INDEX($C$123:$C$137,MATCH(1,(D75=$A$123:$A$137)*(B75=$B$123:$B$137),0)),"")</f>
        <v/>
      </c>
      <c r="F75" s="14" t="str">
        <f>IFERROR('2025 Daily Rate Calculator'!$C75/'2025 Daily Rate Calculator'!$E75,"")</f>
        <v/>
      </c>
      <c r="G75" s="19" t="str" cm="1">
        <f t="array" ref="G75">IFERROR(_xlfn.IFS(F75&lt;=12,F75,(AND(F75&gt;12,F75*(1-0.5275)&lt;=12)),12,(AND(F75&gt;12,F75*(1-0.5275)&gt;12)),F75*(1-0.5275)),"")</f>
        <v/>
      </c>
      <c r="H75" s="30" t="str" cm="1">
        <f t="array" ref="H75">_xlfn.IFS(G75="","",G75&lt;22,G75,G75&gt;=22,22)</f>
        <v/>
      </c>
      <c r="I75" s="39" t="str">
        <f t="shared" si="1"/>
        <v/>
      </c>
    </row>
    <row r="76" spans="1:9">
      <c r="A76" s="23"/>
      <c r="B76" s="21"/>
      <c r="C76" s="22"/>
      <c r="D76" s="23"/>
      <c r="E76" s="13" t="str" cm="1">
        <f t="array" ref="E76">IFERROR(INDEX($C$123:$C$137,MATCH(1,(D76=$A$123:$A$137)*(B76=$B$123:$B$137),0)),"")</f>
        <v/>
      </c>
      <c r="F76" s="14" t="str">
        <f>IFERROR('2025 Daily Rate Calculator'!$C76/'2025 Daily Rate Calculator'!$E76,"")</f>
        <v/>
      </c>
      <c r="G76" s="19" t="str" cm="1">
        <f t="array" ref="G76">IFERROR(_xlfn.IFS(F76&lt;=12,F76,(AND(F76&gt;12,F76*(1-0.5275)&lt;=12)),12,(AND(F76&gt;12,F76*(1-0.5275)&gt;12)),F76*(1-0.5275)),"")</f>
        <v/>
      </c>
      <c r="H76" s="30" t="str" cm="1">
        <f t="array" ref="H76">_xlfn.IFS(G76="","",G76&lt;22,G76,G76&gt;=22,22)</f>
        <v/>
      </c>
      <c r="I76" s="39" t="str">
        <f t="shared" si="1"/>
        <v/>
      </c>
    </row>
    <row r="77" spans="1:9">
      <c r="A77" s="23"/>
      <c r="B77" s="21"/>
      <c r="C77" s="22"/>
      <c r="D77" s="23"/>
      <c r="E77" s="13" t="str" cm="1">
        <f t="array" ref="E77">IFERROR(INDEX($C$123:$C$137,MATCH(1,(D77=$A$123:$A$137)*(B77=$B$123:$B$137),0)),"")</f>
        <v/>
      </c>
      <c r="F77" s="14" t="str">
        <f>IFERROR('2025 Daily Rate Calculator'!$C77/'2025 Daily Rate Calculator'!$E77,"")</f>
        <v/>
      </c>
      <c r="G77" s="19" t="str" cm="1">
        <f t="array" ref="G77">IFERROR(_xlfn.IFS(F77&lt;=12,F77,(AND(F77&gt;12,F77*(1-0.5275)&lt;=12)),12,(AND(F77&gt;12,F77*(1-0.5275)&gt;12)),F77*(1-0.5275)),"")</f>
        <v/>
      </c>
      <c r="H77" s="30" t="str" cm="1">
        <f t="array" ref="H77">_xlfn.IFS(G77="","",G77&lt;22,G77,G77&gt;=22,22)</f>
        <v/>
      </c>
      <c r="I77" s="39" t="str">
        <f t="shared" si="1"/>
        <v/>
      </c>
    </row>
    <row r="78" spans="1:9">
      <c r="A78" s="23"/>
      <c r="B78" s="21"/>
      <c r="C78" s="22"/>
      <c r="D78" s="23"/>
      <c r="E78" s="13" t="str" cm="1">
        <f t="array" ref="E78">IFERROR(INDEX($C$123:$C$137,MATCH(1,(D78=$A$123:$A$137)*(B78=$B$123:$B$137),0)),"")</f>
        <v/>
      </c>
      <c r="F78" s="14" t="str">
        <f>IFERROR('2025 Daily Rate Calculator'!$C78/'2025 Daily Rate Calculator'!$E78,"")</f>
        <v/>
      </c>
      <c r="G78" s="19" t="str" cm="1">
        <f t="array" ref="G78">IFERROR(_xlfn.IFS(F78&lt;=12,F78,(AND(F78&gt;12,F78*(1-0.5275)&lt;=12)),12,(AND(F78&gt;12,F78*(1-0.5275)&gt;12)),F78*(1-0.5275)),"")</f>
        <v/>
      </c>
      <c r="H78" s="30" t="str" cm="1">
        <f t="array" ref="H78">_xlfn.IFS(G78="","",G78&lt;22,G78,G78&gt;=22,22)</f>
        <v/>
      </c>
      <c r="I78" s="39" t="str">
        <f t="shared" si="1"/>
        <v/>
      </c>
    </row>
    <row r="79" spans="1:9">
      <c r="A79" s="23"/>
      <c r="B79" s="21"/>
      <c r="C79" s="22"/>
      <c r="D79" s="23"/>
      <c r="E79" s="13" t="str" cm="1">
        <f t="array" ref="E79">IFERROR(INDEX($C$123:$C$137,MATCH(1,(D79=$A$123:$A$137)*(B79=$B$123:$B$137),0)),"")</f>
        <v/>
      </c>
      <c r="F79" s="14" t="str">
        <f>IFERROR('2025 Daily Rate Calculator'!$C79/'2025 Daily Rate Calculator'!$E79,"")</f>
        <v/>
      </c>
      <c r="G79" s="19" t="str" cm="1">
        <f t="array" ref="G79">IFERROR(_xlfn.IFS(F79&lt;=12,F79,(AND(F79&gt;12,F79*(1-0.5275)&lt;=12)),12,(AND(F79&gt;12,F79*(1-0.5275)&gt;12)),F79*(1-0.5275)),"")</f>
        <v/>
      </c>
      <c r="H79" s="30" t="str" cm="1">
        <f t="array" ref="H79">_xlfn.IFS(G79="","",G79&lt;22,G79,G79&gt;=22,22)</f>
        <v/>
      </c>
      <c r="I79" s="39" t="str">
        <f t="shared" si="1"/>
        <v/>
      </c>
    </row>
    <row r="80" spans="1:9">
      <c r="A80" s="23"/>
      <c r="B80" s="21"/>
      <c r="C80" s="22"/>
      <c r="D80" s="23"/>
      <c r="E80" s="13" t="str" cm="1">
        <f t="array" ref="E80">IFERROR(INDEX($C$123:$C$137,MATCH(1,(D80=$A$123:$A$137)*(B80=$B$123:$B$137),0)),"")</f>
        <v/>
      </c>
      <c r="F80" s="14" t="str">
        <f>IFERROR('2025 Daily Rate Calculator'!$C80/'2025 Daily Rate Calculator'!$E80,"")</f>
        <v/>
      </c>
      <c r="G80" s="19" t="str" cm="1">
        <f t="array" ref="G80">IFERROR(_xlfn.IFS(F80&lt;=12,F80,(AND(F80&gt;12,F80*(1-0.5275)&lt;=12)),12,(AND(F80&gt;12,F80*(1-0.5275)&gt;12)),F80*(1-0.5275)),"")</f>
        <v/>
      </c>
      <c r="H80" s="30" t="str" cm="1">
        <f t="array" ref="H80">_xlfn.IFS(G80="","",G80&lt;22,G80,G80&gt;=22,22)</f>
        <v/>
      </c>
      <c r="I80" s="39" t="str">
        <f t="shared" si="1"/>
        <v/>
      </c>
    </row>
    <row r="81" spans="1:9">
      <c r="A81" s="23"/>
      <c r="B81" s="21"/>
      <c r="C81" s="22"/>
      <c r="D81" s="23"/>
      <c r="E81" s="13" t="str" cm="1">
        <f t="array" ref="E81">IFERROR(INDEX($C$123:$C$137,MATCH(1,(D81=$A$123:$A$137)*(B81=$B$123:$B$137),0)),"")</f>
        <v/>
      </c>
      <c r="F81" s="14" t="str">
        <f>IFERROR('2025 Daily Rate Calculator'!$C81/'2025 Daily Rate Calculator'!$E81,"")</f>
        <v/>
      </c>
      <c r="G81" s="19" t="str" cm="1">
        <f t="array" ref="G81">IFERROR(_xlfn.IFS(F81&lt;=12,F81,(AND(F81&gt;12,F81*(1-0.5275)&lt;=12)),12,(AND(F81&gt;12,F81*(1-0.5275)&gt;12)),F81*(1-0.5275)),"")</f>
        <v/>
      </c>
      <c r="H81" s="30" t="str" cm="1">
        <f t="array" ref="H81">_xlfn.IFS(G81="","",G81&lt;22,G81,G81&gt;=22,22)</f>
        <v/>
      </c>
      <c r="I81" s="39" t="str">
        <f t="shared" si="1"/>
        <v/>
      </c>
    </row>
    <row r="82" spans="1:9" ht="16.149999999999999" thickBot="1">
      <c r="A82" s="23"/>
      <c r="B82" s="21"/>
      <c r="C82" s="22"/>
      <c r="D82" s="23"/>
      <c r="E82" s="13" t="str" cm="1">
        <f t="array" ref="E82">IFERROR(INDEX($C$123:$C$137,MATCH(1,(D82=$A$123:$A$137)*(B82=$B$123:$B$137),0)),"")</f>
        <v/>
      </c>
      <c r="F82" s="14" t="str">
        <f>IFERROR('2025 Daily Rate Calculator'!$C82/'2025 Daily Rate Calculator'!$E82,"")</f>
        <v/>
      </c>
      <c r="G82" s="19" t="str" cm="1">
        <f t="array" ref="G82">IFERROR(_xlfn.IFS(F82&lt;=12,F82,(AND(F82&gt;12,F82*(1-0.5275)&lt;=12)),12,(AND(F82&gt;12,F82*(1-0.5275)&gt;12)),F82*(1-0.5275)),"")</f>
        <v/>
      </c>
      <c r="H82" s="30" t="str" cm="1">
        <f t="array" ref="H82">_xlfn.IFS(G82="","",G82&lt;22,G82,G82&gt;=22,22)</f>
        <v/>
      </c>
      <c r="I82" s="41" t="str">
        <f t="shared" si="1"/>
        <v/>
      </c>
    </row>
    <row r="83" spans="1:9" ht="16.149999999999999" thickTop="1"/>
    <row r="109" spans="1:14" s="11" customFormat="1" hidden="1">
      <c r="A109" s="11" t="s">
        <v>35</v>
      </c>
      <c r="J109"/>
      <c r="K109"/>
      <c r="L109"/>
      <c r="M109"/>
      <c r="N109"/>
    </row>
    <row r="110" spans="1:14" hidden="1"/>
    <row r="111" spans="1:14" hidden="1">
      <c r="A111" s="9" t="s">
        <v>20</v>
      </c>
      <c r="B111" s="9" t="s">
        <v>22</v>
      </c>
      <c r="C111" s="9" t="s">
        <v>36</v>
      </c>
    </row>
    <row r="112" spans="1:14" hidden="1">
      <c r="A112" s="10" t="s">
        <v>32</v>
      </c>
      <c r="B112" s="10" t="s">
        <v>37</v>
      </c>
      <c r="C112" s="12" t="s">
        <v>38</v>
      </c>
    </row>
    <row r="113" spans="1:14" hidden="1">
      <c r="A113" s="10" t="s">
        <v>39</v>
      </c>
      <c r="B113" s="10" t="s">
        <v>40</v>
      </c>
      <c r="C113" s="12" t="s">
        <v>31</v>
      </c>
    </row>
    <row r="114" spans="1:14" hidden="1">
      <c r="A114" s="10" t="s">
        <v>34</v>
      </c>
      <c r="B114" s="10" t="s">
        <v>33</v>
      </c>
      <c r="C114" s="12" t="s">
        <v>41</v>
      </c>
    </row>
    <row r="115" spans="1:14" hidden="1">
      <c r="A115" s="10" t="s">
        <v>42</v>
      </c>
      <c r="C115" s="12" t="s">
        <v>43</v>
      </c>
    </row>
    <row r="116" spans="1:14" hidden="1">
      <c r="A116" s="10" t="s">
        <v>44</v>
      </c>
      <c r="C116" s="12" t="s">
        <v>45</v>
      </c>
    </row>
    <row r="117" spans="1:14" hidden="1">
      <c r="C117" s="12"/>
    </row>
    <row r="118" spans="1:14" hidden="1">
      <c r="C118" s="12"/>
    </row>
    <row r="119" spans="1:14" hidden="1"/>
    <row r="120" spans="1:14" s="11" customFormat="1" hidden="1">
      <c r="A120" s="11" t="s">
        <v>46</v>
      </c>
      <c r="J120"/>
      <c r="K120"/>
      <c r="L120"/>
      <c r="M120"/>
      <c r="N120"/>
    </row>
    <row r="121" spans="1:14" hidden="1"/>
    <row r="122" spans="1:14" ht="31.15" hidden="1">
      <c r="A122" s="9" t="s">
        <v>22</v>
      </c>
      <c r="B122" s="9" t="s">
        <v>20</v>
      </c>
      <c r="C122" s="9" t="s">
        <v>23</v>
      </c>
      <c r="D122" s="9"/>
    </row>
    <row r="123" spans="1:14" hidden="1">
      <c r="A123" s="10" t="s">
        <v>33</v>
      </c>
      <c r="B123" s="10" t="s">
        <v>32</v>
      </c>
      <c r="C123" s="10">
        <v>21.75</v>
      </c>
      <c r="D123" s="10"/>
    </row>
    <row r="124" spans="1:14" hidden="1">
      <c r="A124" s="10" t="s">
        <v>33</v>
      </c>
      <c r="B124" s="10" t="s">
        <v>39</v>
      </c>
      <c r="C124" s="10">
        <v>17.420000000000002</v>
      </c>
      <c r="D124" s="10"/>
    </row>
    <row r="125" spans="1:14" hidden="1">
      <c r="A125" s="10" t="s">
        <v>33</v>
      </c>
      <c r="B125" s="10" t="s">
        <v>34</v>
      </c>
      <c r="C125" s="10">
        <v>13.08</v>
      </c>
      <c r="D125" s="10"/>
    </row>
    <row r="126" spans="1:14" hidden="1">
      <c r="A126" s="10" t="s">
        <v>33</v>
      </c>
      <c r="B126" s="10" t="s">
        <v>42</v>
      </c>
      <c r="C126" s="10">
        <v>8.75</v>
      </c>
      <c r="D126" s="12"/>
    </row>
    <row r="127" spans="1:14" hidden="1">
      <c r="A127" s="10" t="s">
        <v>33</v>
      </c>
      <c r="B127" s="10" t="s">
        <v>44</v>
      </c>
      <c r="C127" s="10">
        <v>4.42</v>
      </c>
    </row>
    <row r="128" spans="1:14" hidden="1">
      <c r="A128" s="10" t="s">
        <v>40</v>
      </c>
      <c r="B128" s="10" t="s">
        <v>32</v>
      </c>
      <c r="C128" s="10">
        <v>5</v>
      </c>
    </row>
    <row r="129" spans="1:7" hidden="1">
      <c r="A129" s="10" t="s">
        <v>40</v>
      </c>
      <c r="B129" s="10" t="s">
        <v>39</v>
      </c>
      <c r="C129" s="10">
        <v>4</v>
      </c>
      <c r="G129" s="10"/>
    </row>
    <row r="130" spans="1:7" hidden="1">
      <c r="A130" s="10" t="s">
        <v>40</v>
      </c>
      <c r="B130" s="10" t="s">
        <v>34</v>
      </c>
      <c r="C130" s="10">
        <v>3</v>
      </c>
      <c r="G130" s="10"/>
    </row>
    <row r="131" spans="1:7" hidden="1">
      <c r="A131" s="10" t="s">
        <v>40</v>
      </c>
      <c r="B131" s="10" t="s">
        <v>42</v>
      </c>
      <c r="C131" s="10">
        <v>2</v>
      </c>
      <c r="G131" s="10"/>
    </row>
    <row r="132" spans="1:7" hidden="1">
      <c r="A132" s="10" t="s">
        <v>40</v>
      </c>
      <c r="B132" s="10" t="s">
        <v>44</v>
      </c>
      <c r="C132" s="10">
        <v>1</v>
      </c>
      <c r="G132" s="10"/>
    </row>
    <row r="133" spans="1:7" hidden="1">
      <c r="A133" s="10" t="s">
        <v>37</v>
      </c>
      <c r="B133" s="10" t="s">
        <v>32</v>
      </c>
      <c r="C133" s="10">
        <v>1</v>
      </c>
      <c r="G133" s="10"/>
    </row>
    <row r="134" spans="1:7" hidden="1">
      <c r="A134" s="10" t="s">
        <v>37</v>
      </c>
      <c r="B134" s="10" t="s">
        <v>39</v>
      </c>
      <c r="C134" s="10">
        <v>1</v>
      </c>
    </row>
    <row r="135" spans="1:7" hidden="1">
      <c r="A135" s="10" t="s">
        <v>37</v>
      </c>
      <c r="B135" s="10" t="s">
        <v>34</v>
      </c>
      <c r="C135" s="10">
        <v>1</v>
      </c>
    </row>
    <row r="136" spans="1:7" hidden="1">
      <c r="A136" s="10" t="s">
        <v>37</v>
      </c>
      <c r="B136" s="10" t="s">
        <v>42</v>
      </c>
      <c r="C136" s="10">
        <v>1</v>
      </c>
    </row>
    <row r="137" spans="1:7" hidden="1">
      <c r="A137" s="10" t="s">
        <v>37</v>
      </c>
      <c r="B137" s="10" t="s">
        <v>44</v>
      </c>
      <c r="C137" s="10">
        <v>1</v>
      </c>
    </row>
    <row r="138" spans="1:7" hidden="1"/>
    <row r="139" spans="1:7" hidden="1"/>
  </sheetData>
  <sheetProtection algorithmName="SHA-512" hashValue="r+N2u/GzW+R9Hmcxfqh+MoR4PY/nfuAbd69/ntasg2jLFM6pKCC5MCuWC23HOp0NcezE4RxEgzBBm/r6AZg6ZA==" saltValue="GmNYsuyidBmKIyc+5vU02A==" spinCount="100000" sheet="1" insertRows="0"/>
  <mergeCells count="4">
    <mergeCell ref="A28:A29"/>
    <mergeCell ref="B28:B29"/>
    <mergeCell ref="C28:C29"/>
    <mergeCell ref="D28:D29"/>
  </mergeCells>
  <dataValidations count="3">
    <dataValidation type="list" allowBlank="1" showInputMessage="1" showErrorMessage="1" prompt="Select from drop down options." sqref="B30:B82" xr:uid="{946A663C-A662-4C7C-9A9A-AB063492DFC3}">
      <formula1>$A$112:$A$116</formula1>
    </dataValidation>
    <dataValidation type="list" allowBlank="1" showInputMessage="1" showErrorMessage="1" prompt="Select from drop down options." sqref="A30:A82" xr:uid="{A9526E3C-8421-40F5-95AB-B16D5E2B32D2}">
      <formula1>$C$112:$C$116</formula1>
    </dataValidation>
    <dataValidation type="list" allowBlank="1" showInputMessage="1" showErrorMessage="1" prompt="Select from drop down options." sqref="D30:D82" xr:uid="{B7EA8FA1-D24B-4A1D-9290-2E3B4FDE0A80}">
      <formula1>$B$112:$B$114</formula1>
    </dataValidation>
  </dataValidations>
  <pageMargins left="0.7" right="0.7" top="0.75" bottom="0.75" header="0.3" footer="0.3"/>
  <pageSetup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CF3B-F09F-4C88-8071-56DBFEC3B8F8}">
  <dimension ref="A1:B19"/>
  <sheetViews>
    <sheetView showGridLines="0" workbookViewId="0">
      <selection activeCell="B6" sqref="B6"/>
    </sheetView>
  </sheetViews>
  <sheetFormatPr defaultColWidth="8.85546875" defaultRowHeight="13.9"/>
  <cols>
    <col min="1" max="1" width="3.140625" style="3" customWidth="1"/>
    <col min="2" max="2" width="123.5703125" style="3" customWidth="1"/>
    <col min="3" max="16384" width="8.85546875" style="3"/>
  </cols>
  <sheetData>
    <row r="1" spans="1:2" ht="28.15">
      <c r="A1" s="2" t="s">
        <v>47</v>
      </c>
    </row>
    <row r="4" spans="1:2" ht="17.45">
      <c r="A4" s="4" t="s">
        <v>48</v>
      </c>
    </row>
    <row r="6" spans="1:2" ht="15">
      <c r="A6" s="6">
        <v>1</v>
      </c>
      <c r="B6" s="7" t="s">
        <v>49</v>
      </c>
    </row>
    <row r="7" spans="1:2" ht="15">
      <c r="A7" s="6">
        <v>2</v>
      </c>
      <c r="B7" s="7" t="s">
        <v>50</v>
      </c>
    </row>
    <row r="8" spans="1:2" ht="15">
      <c r="A8" s="6">
        <v>3</v>
      </c>
      <c r="B8" s="7" t="s">
        <v>51</v>
      </c>
    </row>
    <row r="9" spans="1:2" ht="15">
      <c r="A9" s="6">
        <v>4</v>
      </c>
      <c r="B9" s="7" t="s">
        <v>52</v>
      </c>
    </row>
    <row r="10" spans="1:2" ht="15">
      <c r="A10" s="6">
        <v>5</v>
      </c>
      <c r="B10" s="7" t="s">
        <v>53</v>
      </c>
    </row>
    <row r="11" spans="1:2" ht="15">
      <c r="A11" s="6">
        <v>6</v>
      </c>
      <c r="B11" s="7" t="s">
        <v>54</v>
      </c>
    </row>
    <row r="12" spans="1:2" ht="15">
      <c r="A12" s="6">
        <v>7</v>
      </c>
      <c r="B12" s="7" t="s">
        <v>55</v>
      </c>
    </row>
    <row r="13" spans="1:2" ht="15">
      <c r="A13" s="6">
        <v>8</v>
      </c>
      <c r="B13" s="7" t="s">
        <v>56</v>
      </c>
    </row>
    <row r="14" spans="1:2" ht="15">
      <c r="A14" s="6"/>
      <c r="B14" s="1"/>
    </row>
    <row r="15" spans="1:2" ht="17.45">
      <c r="A15" s="4" t="s">
        <v>57</v>
      </c>
      <c r="B15" s="1"/>
    </row>
    <row r="16" spans="1:2" ht="15">
      <c r="A16" s="6">
        <v>9</v>
      </c>
      <c r="B16" s="7" t="s">
        <v>58</v>
      </c>
    </row>
    <row r="17" spans="1:2" ht="15">
      <c r="A17" s="6">
        <v>10</v>
      </c>
      <c r="B17" s="7" t="s">
        <v>59</v>
      </c>
    </row>
    <row r="18" spans="1:2" ht="15">
      <c r="A18" s="5"/>
      <c r="B18" s="1"/>
    </row>
    <row r="19" spans="1:2" ht="15">
      <c r="B19" s="1"/>
    </row>
  </sheetData>
  <sheetProtection algorithmName="SHA-512" hashValue="1lapBmgtVeZPint+k7REmzINLW34IuXv3VRscVxKIR6zWoIuXEG3WFOP4KmAZW+VoA7/spSGhRncTMJBaQAHeQ==" saltValue="5tTmrJ7L4kZO0hkz+9d2UQ==" spinCount="100000" sheet="1" objects="1" scenarios="1"/>
  <hyperlinks>
    <hyperlink ref="B6" r:id="rId1" display="Ontario Child Care and Early Years Funding Guidelines" xr:uid="{8BDE94DF-14FB-4F60-AEFB-07F3F6D7545D}"/>
    <hyperlink ref="B7" r:id="rId2" xr:uid="{49199883-AAD4-4CB1-A955-2288CFB050BC}"/>
    <hyperlink ref="B8" r:id="rId3" xr:uid="{02F2EE53-D4A5-47E0-8677-6BD7D45D90E8}"/>
    <hyperlink ref="B9" r:id="rId4" xr:uid="{CD79620E-8EA4-40D2-9844-2AE6A31E63FF}"/>
    <hyperlink ref="B10" r:id="rId5" xr:uid="{64F57FE9-6634-4F37-AC68-ECD719F34FF7}"/>
    <hyperlink ref="B12" r:id="rId6" xr:uid="{C1E3ABF5-1161-4157-9F96-5042141055A0}"/>
    <hyperlink ref="B13" r:id="rId7" xr:uid="{6795572E-5781-45D8-825A-09EB16594C07}"/>
    <hyperlink ref="B11" r:id="rId8" xr:uid="{9C4A28AE-E300-4492-84E1-30028B7FA45E}"/>
    <hyperlink ref="B16" r:id="rId9" xr:uid="{F2B4E601-B97F-43EA-97B3-93AA5E9E7937}"/>
    <hyperlink ref="B17" r:id="rId10" xr:uid="{80028AAD-16C1-4E31-9114-BB188E7A40B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21ebe7e-5b53-4faa-abb9-4a80eed697b5">
      <Value>408</Value>
      <Value>2</Value>
      <Value>1</Value>
    </TaxCatchAll>
    <if2ef2b6bf4346d0a9a60e9784f95a0d xmlns="821ebe7e-5b53-4faa-abb9-4a80eed697b5">
      <Terms xmlns="http://schemas.microsoft.com/office/infopath/2007/PartnerControls"/>
    </if2ef2b6bf4346d0a9a60e9784f95a0d>
    <SIZAAuthor xmlns="821ebe7e-5b53-4faa-abb9-4a80eed697b5">
      <UserInfo>
        <DisplayName/>
        <AccountId xsi:nil="true"/>
        <AccountType/>
      </UserInfo>
    </SIZAAuthor>
    <d4d6d7f2852d41a09afacf0336fedee9 xmlns="821ebe7e-5b53-4faa-abb9-4a80eed697b5">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821ebe7e-5b53-4faa-abb9-4a80eed697b5" xsi:nil="true"/>
    <c816cc0c51d043a4907164997a81cf13 xmlns="821ebe7e-5b53-4faa-abb9-4a80eed697b5">
      <Terms xmlns="http://schemas.microsoft.com/office/infopath/2007/PartnerControls"/>
    </c816cc0c51d043a4907164997a81cf13>
    <SIZARecordsEventDate xmlns="821ebe7e-5b53-4faa-abb9-4a80eed697b5" xsi:nil="true"/>
    <b84c496a5d0b4e848eae240e679f45e7 xmlns="821ebe7e-5b53-4faa-abb9-4a80eed697b5">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821ebe7e-5b53-4faa-abb9-4a80eed697b5">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821ebe7e-5b53-4faa-abb9-4a80eed697b5">
      <Terms xmlns="http://schemas.microsoft.com/office/infopath/2007/PartnerControls"/>
    </leed0c44d2ac42d791805961a1e6b6e0>
    <i7c7954a6da6485baed72bf62adc9a98 xmlns="821ebe7e-5b53-4faa-abb9-4a80eed697b5">
      <Terms xmlns="http://schemas.microsoft.com/office/infopath/2007/PartnerControls"/>
    </i7c7954a6da6485baed72bf62adc9a98>
    <i09ce8ea77e04d5b937fa0a29b257c75 xmlns="821ebe7e-5b53-4faa-abb9-4a80eed697b5">
      <Terms xmlns="http://schemas.microsoft.com/office/infopath/2007/PartnerControls"/>
    </i09ce8ea77e04d5b937fa0a29b257c75>
    <SIZASubject xmlns="821ebe7e-5b53-4faa-abb9-4a80eed697b5" xsi:nil="true"/>
    <lcf76f155ced4ddcb4097134ff3c332f xmlns="165b19e7-bd48-44bc-ae9f-d38b7c2f2ede">
      <Terms xmlns="http://schemas.microsoft.com/office/infopath/2007/PartnerControls"/>
    </lcf76f155ced4ddcb4097134ff3c332f>
    <_dlc_DocId xmlns="821ebe7e-5b53-4faa-abb9-4a80eed697b5">RZVXNEC2MVYU-131264259-5055</_dlc_DocId>
    <_dlc_DocIdUrl xmlns="821ebe7e-5b53-4faa-abb9-4a80eed697b5">
      <Url>https://peelregionca.sharepoint.com/teams/S344/_layouts/15/DocIdRedir.aspx?ID=RZVXNEC2MVYU-131264259-5055</Url>
      <Description>RZVXNEC2MVYU-131264259-5055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ROP Word" ma:contentTypeID="0x0101006450AF52053E4366878046AAF3AB30AB00F4DA677B379E004E95BE8618F936A982" ma:contentTypeVersion="30" ma:contentTypeDescription="Basis of all company Word documents." ma:contentTypeScope="" ma:versionID="b71e361ba4079759a7a7edaae69520db">
  <xsd:schema xmlns:xsd="http://www.w3.org/2001/XMLSchema" xmlns:xs="http://www.w3.org/2001/XMLSchema" xmlns:p="http://schemas.microsoft.com/office/2006/metadata/properties" xmlns:ns2="821ebe7e-5b53-4faa-abb9-4a80eed697b5" xmlns:ns3="165b19e7-bd48-44bc-ae9f-d38b7c2f2ede" targetNamespace="http://schemas.microsoft.com/office/2006/metadata/properties" ma:root="true" ma:fieldsID="0f87f0ca99c988a0ca513a34c4622f44" ns2:_="" ns3:_="">
    <xsd:import namespace="821ebe7e-5b53-4faa-abb9-4a80eed697b5"/>
    <xsd:import namespace="165b19e7-bd48-44bc-ae9f-d38b7c2f2ede"/>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ebe7e-5b53-4faa-abb9-4a80eed697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ca5e71e-6d80-4314-bc5c-b8377f95adfe}" ma:internalName="TaxCatchAll" ma:showField="CatchAllData"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ca5e71e-6d80-4314-bc5c-b8377f95adfe}" ma:internalName="TaxCatchAllLabel" ma:readOnly="true" ma:showField="CatchAllDataLabel"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Communications|c6d9d51b-55c7-4d1b-a96f-1883fe1d44e4"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b19e7-bd48-44bc-ae9f-d38b7c2f2ed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9B276-2544-4BCC-9248-1FAE090C9FCE}"/>
</file>

<file path=customXml/itemProps2.xml><?xml version="1.0" encoding="utf-8"?>
<ds:datastoreItem xmlns:ds="http://schemas.openxmlformats.org/officeDocument/2006/customXml" ds:itemID="{A1261132-1F24-44B6-93D3-41931F3D916A}"/>
</file>

<file path=customXml/itemProps3.xml><?xml version="1.0" encoding="utf-8"?>
<ds:datastoreItem xmlns:ds="http://schemas.openxmlformats.org/officeDocument/2006/customXml" ds:itemID="{37B8DFD8-457A-44D9-96EF-32C9B8C04181}"/>
</file>

<file path=customXml/itemProps4.xml><?xml version="1.0" encoding="utf-8"?>
<ds:datastoreItem xmlns:ds="http://schemas.openxmlformats.org/officeDocument/2006/customXml" ds:itemID="{D943EB9E-D5F4-45FD-8EA9-2E83FB0E2986}"/>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Dalugdog, Leslie</dc:creator>
  <cp:keywords/>
  <dc:description/>
  <cp:lastModifiedBy/>
  <cp:revision/>
  <dcterms:created xsi:type="dcterms:W3CDTF">2024-09-12T17:32:42Z</dcterms:created>
  <dcterms:modified xsi:type="dcterms:W3CDTF">2024-12-18T17:14:12Z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0x0101006450AF52053E4366878046AAF3AB30AB00F4DA677B379E004E95BE8618F936A982</vt:lpwstr>
  </property>
  <property fmtid="{D5CDD505-2E9C-101B-9397-08002B2CF9AE}" pid="3" name="SIZAService">
    <vt:lpwstr/>
  </property>
  <property fmtid="{D5CDD505-2E9C-101B-9397-08002B2CF9AE}" pid="4" name="SIZADocumentType">
    <vt:lpwstr/>
  </property>
  <property fmtid="{D5CDD505-2E9C-101B-9397-08002B2CF9AE}" pid="5" name="SIZADivision">
    <vt:lpwstr>2;#Early Years and Child Care Services|ce06aa10-9999-42e6-922f-4e4b46a41053</vt:lpwstr>
  </property>
  <property fmtid="{D5CDD505-2E9C-101B-9397-08002B2CF9AE}" pid="6" name="MediaServiceImageTags">
    <vt:lpwstr/>
  </property>
  <property fmtid="{D5CDD505-2E9C-101B-9397-08002B2CF9AE}" pid="7" name="SIZASection">
    <vt:lpwstr>408;#Funding and Program Administration|bc19dac2-fc19-4cc5-8059-845f9493924a</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SIZARecordClassification">
    <vt:lpwstr/>
  </property>
  <property fmtid="{D5CDD505-2E9C-101B-9397-08002B2CF9AE}" pid="12" name="_dlc_DocIdItemGuid">
    <vt:lpwstr>be02debc-88f2-4b5f-9764-d2286959eee1</vt:lpwstr>
  </property>
</Properties>
</file>