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aries\rop\Human Services\Service System Management\Early Learning Service System\ELS Program Administration\CWELCC\2023 WCF Tool\"/>
    </mc:Choice>
  </mc:AlternateContent>
  <xr:revisionPtr revIDLastSave="0" documentId="13_ncr:1_{3061C0B6-C9B1-4355-8016-F79530CDB09A}" xr6:coauthVersionLast="47" xr6:coauthVersionMax="47" xr10:uidLastSave="{00000000-0000-0000-0000-000000000000}"/>
  <bookViews>
    <workbookView xWindow="28680" yWindow="-120" windowWidth="29040" windowHeight="15840" tabRatio="866" activeTab="4" xr2:uid="{00000000-000D-0000-FFFF-FFFF00000000}"/>
  </bookViews>
  <sheets>
    <sheet name="1 - TOG Instructions" sheetId="12" r:id="rId1"/>
    <sheet name="2 - Part A TOG Funding" sheetId="13" r:id="rId2"/>
    <sheet name="3 - Part B TOG Funding" sheetId="14" r:id="rId3"/>
    <sheet name="4 - Part B Ineligible Expenses" sheetId="15" r:id="rId4"/>
    <sheet name="2023 - WCF Instructions" sheetId="4" r:id="rId5"/>
    <sheet name="Wage Increase and Wage Floor " sheetId="5" r:id="rId6"/>
    <sheet name="Calculator" sheetId="8" r:id="rId7"/>
    <sheet name="MWO Jan + Oct 2022" sheetId="3" r:id="rId8"/>
    <sheet name="KPIs" sheetId="7" r:id="rId9"/>
  </sheets>
  <externalReferences>
    <externalReference r:id="rId10"/>
    <externalReference r:id="rId11"/>
    <externalReference r:id="rId12"/>
  </externalReferences>
  <definedNames>
    <definedName name="_xlnm.Print_Area" localSheetId="0">'1 - TOG Instructions'!$A$1:$H$22</definedName>
    <definedName name="_xlnm.Print_Area" localSheetId="2">'3 - Part B TOG Funding'!$A$1:$P$14</definedName>
    <definedName name="_xlnm.Print_Area" localSheetId="7">'MWO Jan + Oct 2022'!$A$1:$N$28</definedName>
    <definedName name="_xlnm.Print_Area" localSheetId="5">'Wage Increase and Wage Floor '!$A$1:$R$17</definedName>
    <definedName name="QuarterlyPeriod">'[1]Reporting Dates &amp; Deadlines'!$A$1:$A$4</definedName>
    <definedName name="Triannual">#REF!</definedName>
    <definedName name="TriannualPeriod">'[2]Reporting Dates &amp; Deadlines'!$A$1:$A$4</definedName>
    <definedName name="Triannualreplacement">#REF!</definedName>
    <definedName name="z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6" i="14" l="1"/>
  <c r="L36" i="14"/>
  <c r="K36" i="14"/>
  <c r="J36" i="14"/>
  <c r="I36" i="14"/>
  <c r="H36" i="14"/>
  <c r="G36" i="14"/>
  <c r="F36" i="14"/>
  <c r="E36" i="14"/>
  <c r="D36" i="14"/>
  <c r="C36" i="14"/>
  <c r="B36" i="14"/>
  <c r="N35" i="14"/>
  <c r="N34" i="14"/>
  <c r="N33" i="14"/>
  <c r="N32" i="14"/>
  <c r="N31" i="14"/>
  <c r="N30" i="14"/>
  <c r="N36" i="14" s="1"/>
  <c r="M26" i="14"/>
  <c r="L26" i="14"/>
  <c r="K26" i="14"/>
  <c r="J26" i="14"/>
  <c r="I26" i="14"/>
  <c r="H26" i="14"/>
  <c r="G26" i="14"/>
  <c r="F26" i="14"/>
  <c r="E26" i="14"/>
  <c r="D26" i="14"/>
  <c r="C26" i="14"/>
  <c r="B26" i="14"/>
  <c r="P25" i="14"/>
  <c r="N25" i="14"/>
  <c r="O24" i="14"/>
  <c r="N24" i="14"/>
  <c r="N23" i="14"/>
  <c r="P23" i="14" s="1"/>
  <c r="N22" i="14"/>
  <c r="O22" i="14" s="1"/>
  <c r="P21" i="14"/>
  <c r="N21" i="14"/>
  <c r="O20" i="14"/>
  <c r="N20" i="14"/>
  <c r="P19" i="14"/>
  <c r="N19" i="14"/>
  <c r="O19" i="14" s="1"/>
  <c r="N18" i="14"/>
  <c r="P18" i="14" s="1"/>
  <c r="P17" i="14"/>
  <c r="N17" i="14"/>
  <c r="O17" i="14" s="1"/>
  <c r="O16" i="14"/>
  <c r="N16" i="14"/>
  <c r="N15" i="14"/>
  <c r="N26" i="14" s="1"/>
  <c r="B10" i="14" s="1"/>
  <c r="B11" i="14" s="1"/>
  <c r="B6" i="14"/>
  <c r="O25" i="14" s="1"/>
  <c r="M23" i="13"/>
  <c r="L23" i="13"/>
  <c r="K23" i="13"/>
  <c r="J23" i="13"/>
  <c r="I23" i="13"/>
  <c r="H23" i="13"/>
  <c r="G23" i="13"/>
  <c r="F23" i="13"/>
  <c r="E23" i="13"/>
  <c r="D23" i="13"/>
  <c r="C23" i="13"/>
  <c r="B23" i="13"/>
  <c r="N22" i="13"/>
  <c r="N21" i="13"/>
  <c r="N20" i="13"/>
  <c r="N19" i="13"/>
  <c r="N18" i="13"/>
  <c r="N17" i="13"/>
  <c r="N16" i="13"/>
  <c r="N15" i="13"/>
  <c r="N23" i="13" s="1"/>
  <c r="B9" i="13" s="1"/>
  <c r="B10" i="13" s="1"/>
  <c r="G40" i="3"/>
  <c r="I40" i="3" s="1"/>
  <c r="H40" i="3"/>
  <c r="J40" i="3" s="1"/>
  <c r="G39" i="3"/>
  <c r="I39" i="3" s="1"/>
  <c r="H39" i="3"/>
  <c r="J39" i="3" s="1"/>
  <c r="N39" i="3"/>
  <c r="G38" i="3"/>
  <c r="H38" i="3"/>
  <c r="I38" i="3"/>
  <c r="L38" i="3" s="1"/>
  <c r="J38" i="3"/>
  <c r="N38" i="3"/>
  <c r="G37" i="3"/>
  <c r="H37" i="3"/>
  <c r="J37" i="3" s="1"/>
  <c r="I37" i="3"/>
  <c r="N37" i="3"/>
  <c r="G36" i="3"/>
  <c r="I36" i="3" s="1"/>
  <c r="H36" i="3"/>
  <c r="J36" i="3"/>
  <c r="N36" i="3"/>
  <c r="G35" i="3"/>
  <c r="I35" i="3" s="1"/>
  <c r="H35" i="3"/>
  <c r="J35" i="3"/>
  <c r="N35" i="3"/>
  <c r="G34" i="3"/>
  <c r="H34" i="3"/>
  <c r="I34" i="3"/>
  <c r="J34" i="3"/>
  <c r="L34" i="3"/>
  <c r="M34" i="3"/>
  <c r="N34" i="3"/>
  <c r="O15" i="14" l="1"/>
  <c r="P16" i="14"/>
  <c r="P20" i="14"/>
  <c r="O23" i="14"/>
  <c r="P24" i="14"/>
  <c r="P15" i="14"/>
  <c r="O18" i="14"/>
  <c r="O21" i="14"/>
  <c r="P22" i="14"/>
  <c r="L40" i="3"/>
  <c r="N40" i="3" s="1"/>
  <c r="M40" i="3"/>
  <c r="L39" i="3"/>
  <c r="M39" i="3"/>
  <c r="M38" i="3"/>
  <c r="M37" i="3"/>
  <c r="L37" i="3"/>
  <c r="L36" i="3"/>
  <c r="M36" i="3"/>
  <c r="L35" i="3"/>
  <c r="M35" i="3"/>
  <c r="B16" i="7"/>
  <c r="B15" i="7"/>
  <c r="B14" i="7"/>
  <c r="B13" i="7"/>
  <c r="B8" i="7"/>
  <c r="B7" i="7"/>
  <c r="B6" i="7"/>
  <c r="D40" i="5"/>
  <c r="H40" i="5"/>
  <c r="I40" i="5" s="1" a="1"/>
  <c r="I40" i="5" s="1"/>
  <c r="D39" i="5"/>
  <c r="H39" i="5"/>
  <c r="J39" i="5" s="1" a="1"/>
  <c r="J39" i="5" s="1"/>
  <c r="I39" i="5" a="1"/>
  <c r="I39" i="5" s="1"/>
  <c r="R39" i="5"/>
  <c r="D38" i="5"/>
  <c r="H38" i="5"/>
  <c r="I38" i="5" a="1"/>
  <c r="I38" i="5"/>
  <c r="R38" i="5"/>
  <c r="D37" i="5"/>
  <c r="H37" i="5"/>
  <c r="J37" i="5" s="1" a="1"/>
  <c r="J37" i="5" s="1"/>
  <c r="I37" i="5" a="1"/>
  <c r="I37" i="5" s="1"/>
  <c r="R37" i="5"/>
  <c r="D36" i="5"/>
  <c r="H36" i="5"/>
  <c r="I36" i="5" a="1"/>
  <c r="I36" i="5" s="1"/>
  <c r="R36" i="5"/>
  <c r="D35" i="5"/>
  <c r="H35" i="5"/>
  <c r="J35" i="5" s="1" a="1"/>
  <c r="J35" i="5" s="1"/>
  <c r="I35" i="5" a="1"/>
  <c r="I35" i="5" s="1"/>
  <c r="R35" i="5"/>
  <c r="D34" i="5"/>
  <c r="H34" i="5"/>
  <c r="I34" i="5" a="1"/>
  <c r="I34" i="5" s="1"/>
  <c r="R34" i="5"/>
  <c r="D33" i="5"/>
  <c r="H33" i="5"/>
  <c r="I33" i="5" a="1"/>
  <c r="I33" i="5" s="1"/>
  <c r="R33" i="5"/>
  <c r="D32" i="5"/>
  <c r="H32" i="5"/>
  <c r="J32" i="5" s="1" a="1"/>
  <c r="J32" i="5" s="1"/>
  <c r="I32" i="5" a="1"/>
  <c r="I32" i="5" s="1"/>
  <c r="R32" i="5"/>
  <c r="D31" i="5"/>
  <c r="H31" i="5"/>
  <c r="I31" i="5" s="1" a="1"/>
  <c r="I31" i="5" s="1"/>
  <c r="R31" i="5"/>
  <c r="D30" i="5"/>
  <c r="H30" i="5"/>
  <c r="I30" i="5" a="1"/>
  <c r="I30" i="5" s="1"/>
  <c r="R30" i="5"/>
  <c r="D29" i="5"/>
  <c r="H29" i="5"/>
  <c r="I29" i="5" a="1"/>
  <c r="I29" i="5" s="1"/>
  <c r="R29" i="5"/>
  <c r="D28" i="5"/>
  <c r="H28" i="5"/>
  <c r="I28" i="5" s="1" a="1"/>
  <c r="I28" i="5" s="1"/>
  <c r="R28" i="5"/>
  <c r="D27" i="5"/>
  <c r="H27" i="5"/>
  <c r="I27" i="5" s="1" a="1"/>
  <c r="I27" i="5" s="1"/>
  <c r="R27" i="5"/>
  <c r="D7" i="8"/>
  <c r="C11" i="8"/>
  <c r="C12" i="8" s="1" a="1"/>
  <c r="C12" i="8" s="1"/>
  <c r="C13" i="8" s="1"/>
  <c r="K14" i="7"/>
  <c r="K15" i="7"/>
  <c r="K16" i="7"/>
  <c r="K13" i="7"/>
  <c r="J14" i="7"/>
  <c r="J15" i="7"/>
  <c r="J16" i="7"/>
  <c r="J13" i="7"/>
  <c r="I14" i="7"/>
  <c r="I15" i="7"/>
  <c r="I16" i="7"/>
  <c r="I13" i="7"/>
  <c r="K6" i="7"/>
  <c r="J6" i="7"/>
  <c r="J7" i="7"/>
  <c r="J8" i="7"/>
  <c r="J5" i="7"/>
  <c r="I6" i="7"/>
  <c r="I7" i="7"/>
  <c r="I8" i="7"/>
  <c r="I5" i="7"/>
  <c r="G33" i="3"/>
  <c r="I33" i="3" s="1"/>
  <c r="H33" i="3"/>
  <c r="J33" i="3" s="1"/>
  <c r="G32" i="3"/>
  <c r="I32" i="3" s="1"/>
  <c r="H32" i="3"/>
  <c r="J32" i="3" s="1"/>
  <c r="G31" i="3"/>
  <c r="I31" i="3" s="1"/>
  <c r="H31" i="3"/>
  <c r="J31" i="3" s="1"/>
  <c r="G30" i="3"/>
  <c r="I30" i="3" s="1"/>
  <c r="H30" i="3"/>
  <c r="J30" i="3" s="1"/>
  <c r="G29" i="3"/>
  <c r="I29" i="3" s="1"/>
  <c r="H29" i="3"/>
  <c r="J29" i="3" s="1"/>
  <c r="G28" i="3"/>
  <c r="I28" i="3" s="1"/>
  <c r="H28" i="3"/>
  <c r="J28" i="3"/>
  <c r="H16" i="7"/>
  <c r="H15" i="7"/>
  <c r="H14" i="7"/>
  <c r="H13" i="7"/>
  <c r="K8" i="7"/>
  <c r="H8" i="7"/>
  <c r="K7" i="7"/>
  <c r="H7" i="7"/>
  <c r="H6" i="7"/>
  <c r="K5" i="7"/>
  <c r="H5" i="7"/>
  <c r="P26" i="14" l="1"/>
  <c r="O26" i="14"/>
  <c r="L8" i="7"/>
  <c r="L7" i="7"/>
  <c r="L15" i="7"/>
  <c r="L14" i="7"/>
  <c r="L5" i="7"/>
  <c r="L13" i="7"/>
  <c r="L6" i="7"/>
  <c r="L16" i="7"/>
  <c r="J40" i="5" a="1"/>
  <c r="J40" i="5" s="1"/>
  <c r="K39" i="5"/>
  <c r="L39" i="5" s="1" a="1"/>
  <c r="L39" i="5" s="1"/>
  <c r="J38" i="5" a="1"/>
  <c r="J38" i="5" s="1"/>
  <c r="K37" i="5"/>
  <c r="M37" i="5" s="1"/>
  <c r="N37" i="5" s="1"/>
  <c r="J36" i="5" a="1"/>
  <c r="J36" i="5" s="1"/>
  <c r="K35" i="5"/>
  <c r="M35" i="5" s="1"/>
  <c r="N35" i="5" s="1"/>
  <c r="J34" i="5" a="1"/>
  <c r="J34" i="5" s="1"/>
  <c r="J33" i="5" a="1"/>
  <c r="J33" i="5" s="1"/>
  <c r="K32" i="5"/>
  <c r="M32" i="5" s="1"/>
  <c r="N32" i="5" s="1"/>
  <c r="J31" i="5" a="1"/>
  <c r="J31" i="5" s="1"/>
  <c r="J30" i="5" a="1"/>
  <c r="J30" i="5" s="1"/>
  <c r="J29" i="5" a="1"/>
  <c r="J29" i="5" s="1"/>
  <c r="J28" i="5" a="1"/>
  <c r="J28" i="5" s="1"/>
  <c r="J27" i="5" a="1"/>
  <c r="J27" i="5" s="1"/>
  <c r="C14" i="8"/>
  <c r="K18" i="7"/>
  <c r="H18" i="7"/>
  <c r="L33" i="3"/>
  <c r="N33" i="3" s="1"/>
  <c r="M33" i="3"/>
  <c r="L32" i="3"/>
  <c r="N32" i="3" s="1"/>
  <c r="M32" i="3"/>
  <c r="L31" i="3"/>
  <c r="N31" i="3" s="1"/>
  <c r="M31" i="3"/>
  <c r="L30" i="3"/>
  <c r="N30" i="3" s="1"/>
  <c r="M30" i="3"/>
  <c r="M29" i="3"/>
  <c r="L29" i="3"/>
  <c r="N29" i="3" s="1"/>
  <c r="L28" i="3"/>
  <c r="N28" i="3" s="1"/>
  <c r="M28" i="3"/>
  <c r="M39" i="5" l="1"/>
  <c r="N39" i="5" s="1"/>
  <c r="P39" i="5" s="1"/>
  <c r="K40" i="5"/>
  <c r="M40" i="5" s="1"/>
  <c r="N40" i="5" s="1"/>
  <c r="K38" i="5"/>
  <c r="M38" i="5" s="1"/>
  <c r="N38" i="5" s="1"/>
  <c r="P37" i="5"/>
  <c r="Q37" i="5"/>
  <c r="L37" i="5" a="1"/>
  <c r="L37" i="5" s="1"/>
  <c r="K36" i="5"/>
  <c r="M36" i="5" s="1"/>
  <c r="N36" i="5" s="1"/>
  <c r="P35" i="5"/>
  <c r="Q35" i="5"/>
  <c r="L35" i="5" a="1"/>
  <c r="L35" i="5" s="1"/>
  <c r="K34" i="5"/>
  <c r="M34" i="5" s="1"/>
  <c r="N34" i="5" s="1"/>
  <c r="K33" i="5"/>
  <c r="M33" i="5" s="1"/>
  <c r="N33" i="5" s="1"/>
  <c r="P32" i="5"/>
  <c r="Q32" i="5"/>
  <c r="L32" i="5" a="1"/>
  <c r="L32" i="5" s="1"/>
  <c r="K31" i="5"/>
  <c r="M31" i="5" s="1"/>
  <c r="N31" i="5" s="1"/>
  <c r="K30" i="5"/>
  <c r="M30" i="5" s="1"/>
  <c r="N30" i="5" s="1"/>
  <c r="K29" i="5"/>
  <c r="M29" i="5" s="1"/>
  <c r="N29" i="5" s="1"/>
  <c r="K28" i="5"/>
  <c r="M28" i="5" s="1"/>
  <c r="N28" i="5" s="1"/>
  <c r="K27" i="5"/>
  <c r="M27" i="5" s="1"/>
  <c r="N27" i="5" s="1"/>
  <c r="C16" i="8"/>
  <c r="C17" i="8" s="1"/>
  <c r="C15" i="8"/>
  <c r="H23" i="5"/>
  <c r="H24" i="5"/>
  <c r="H25" i="5"/>
  <c r="H26" i="5"/>
  <c r="I26" i="5" s="1" a="1"/>
  <c r="I26" i="5" s="1"/>
  <c r="D20" i="5"/>
  <c r="D21" i="5"/>
  <c r="D22" i="5"/>
  <c r="D23" i="5"/>
  <c r="D24" i="5"/>
  <c r="D25" i="5"/>
  <c r="D26" i="5"/>
  <c r="D14" i="7"/>
  <c r="D15" i="7"/>
  <c r="D16" i="7"/>
  <c r="D13" i="7"/>
  <c r="C15" i="7"/>
  <c r="C16" i="7"/>
  <c r="D6" i="7"/>
  <c r="D7" i="7"/>
  <c r="D8" i="7"/>
  <c r="D5" i="7"/>
  <c r="C7" i="7"/>
  <c r="C8" i="7"/>
  <c r="I25" i="5" a="1"/>
  <c r="I25" i="5" s="1"/>
  <c r="I24" i="5" a="1"/>
  <c r="I24" i="5" s="1"/>
  <c r="I23" i="5" a="1"/>
  <c r="I23" i="5" s="1"/>
  <c r="B5" i="7"/>
  <c r="H22" i="5"/>
  <c r="I22" i="5" s="1" a="1"/>
  <c r="I22" i="5" s="1"/>
  <c r="H21" i="5"/>
  <c r="I21" i="5" s="1" a="1"/>
  <c r="I21" i="5" s="1"/>
  <c r="H20" i="5"/>
  <c r="H19" i="5"/>
  <c r="D19" i="5"/>
  <c r="R19" i="5"/>
  <c r="H17" i="5"/>
  <c r="H18" i="5"/>
  <c r="I18" i="5" s="1" a="1"/>
  <c r="I18" i="5" s="1"/>
  <c r="D18" i="5"/>
  <c r="R18" i="5"/>
  <c r="D17" i="5"/>
  <c r="R17" i="5"/>
  <c r="Q39" i="5" l="1"/>
  <c r="E16" i="7"/>
  <c r="P40" i="5"/>
  <c r="R40" i="5" s="1"/>
  <c r="Q40" i="5"/>
  <c r="L40" i="5" a="1"/>
  <c r="L40" i="5" s="1"/>
  <c r="L38" i="5" a="1"/>
  <c r="L38" i="5" s="1"/>
  <c r="P38" i="5"/>
  <c r="Q38" i="5"/>
  <c r="P36" i="5"/>
  <c r="Q36" i="5"/>
  <c r="L36" i="5" a="1"/>
  <c r="L36" i="5" s="1"/>
  <c r="L34" i="5" a="1"/>
  <c r="L34" i="5" s="1"/>
  <c r="P34" i="5"/>
  <c r="Q34" i="5"/>
  <c r="L33" i="5" a="1"/>
  <c r="L33" i="5" s="1"/>
  <c r="P33" i="5"/>
  <c r="Q33" i="5"/>
  <c r="L31" i="5" a="1"/>
  <c r="L31" i="5" s="1"/>
  <c r="Q31" i="5"/>
  <c r="P31" i="5"/>
  <c r="L30" i="5" a="1"/>
  <c r="L30" i="5" s="1"/>
  <c r="P30" i="5"/>
  <c r="Q30" i="5"/>
  <c r="P29" i="5"/>
  <c r="Q29" i="5"/>
  <c r="L29" i="5" a="1"/>
  <c r="L29" i="5" s="1"/>
  <c r="P28" i="5"/>
  <c r="Q28" i="5"/>
  <c r="L28" i="5" a="1"/>
  <c r="L28" i="5" s="1"/>
  <c r="L27" i="5" a="1"/>
  <c r="L27" i="5" s="1"/>
  <c r="P27" i="5"/>
  <c r="Q27" i="5"/>
  <c r="E15" i="7"/>
  <c r="E8" i="7"/>
  <c r="E7" i="7"/>
  <c r="J26" i="5" a="1"/>
  <c r="J26" i="5" s="1"/>
  <c r="J25" i="5" a="1"/>
  <c r="J25" i="5" s="1"/>
  <c r="B18" i="7"/>
  <c r="D18" i="7"/>
  <c r="J24" i="5" a="1"/>
  <c r="J24" i="5" s="1"/>
  <c r="J23" i="5" a="1"/>
  <c r="J23" i="5" s="1"/>
  <c r="J22" i="5" a="1"/>
  <c r="J22" i="5" s="1"/>
  <c r="J21" i="5" a="1"/>
  <c r="J21" i="5" s="1"/>
  <c r="I20" i="5" a="1"/>
  <c r="I20" i="5" s="1"/>
  <c r="I19" i="5" a="1"/>
  <c r="I19" i="5" s="1"/>
  <c r="J18" i="5" a="1"/>
  <c r="J18" i="5" s="1"/>
  <c r="I17" i="5" a="1"/>
  <c r="I17" i="5" s="1"/>
  <c r="J17" i="5" s="1" a="1"/>
  <c r="J17" i="5" s="1"/>
  <c r="K26" i="5" l="1"/>
  <c r="M26" i="5" s="1"/>
  <c r="N26" i="5" s="1"/>
  <c r="K25" i="5"/>
  <c r="M25" i="5" s="1"/>
  <c r="N25" i="5" s="1"/>
  <c r="C5" i="7" s="1"/>
  <c r="E5" i="7" s="1"/>
  <c r="K24" i="5"/>
  <c r="M24" i="5" s="1"/>
  <c r="N24" i="5" s="1"/>
  <c r="K23" i="5"/>
  <c r="M23" i="5" s="1"/>
  <c r="N23" i="5" s="1"/>
  <c r="C14" i="7" s="1"/>
  <c r="E14" i="7" s="1"/>
  <c r="K22" i="5"/>
  <c r="M22" i="5" s="1"/>
  <c r="N22" i="5" s="1"/>
  <c r="K21" i="5"/>
  <c r="M21" i="5" s="1"/>
  <c r="N21" i="5" s="1"/>
  <c r="C13" i="7" s="1"/>
  <c r="E13" i="7" s="1"/>
  <c r="J20" i="5" a="1"/>
  <c r="J20" i="5" s="1"/>
  <c r="J19" i="5" a="1"/>
  <c r="J19" i="5" s="1"/>
  <c r="K18" i="5"/>
  <c r="M18" i="5" s="1"/>
  <c r="N18" i="5" s="1"/>
  <c r="K17" i="5"/>
  <c r="P26" i="5" l="1"/>
  <c r="R26" i="5" s="1"/>
  <c r="Q26" i="5"/>
  <c r="L26" i="5" a="1"/>
  <c r="L26" i="5" s="1"/>
  <c r="P25" i="5"/>
  <c r="R25" i="5" s="1"/>
  <c r="Q25" i="5"/>
  <c r="L25" i="5" a="1"/>
  <c r="L25" i="5" s="1"/>
  <c r="P24" i="5"/>
  <c r="R24" i="5" s="1"/>
  <c r="Q24" i="5"/>
  <c r="L24" i="5" a="1"/>
  <c r="L24" i="5" s="1"/>
  <c r="P23" i="5"/>
  <c r="R23" i="5" s="1"/>
  <c r="Q23" i="5"/>
  <c r="L23" i="5" a="1"/>
  <c r="L23" i="5" s="1"/>
  <c r="L22" i="5" a="1"/>
  <c r="L22" i="5" s="1"/>
  <c r="Q22" i="5"/>
  <c r="P22" i="5"/>
  <c r="R22" i="5" s="1"/>
  <c r="L21" i="5" a="1"/>
  <c r="L21" i="5" s="1"/>
  <c r="P21" i="5"/>
  <c r="R21" i="5" s="1"/>
  <c r="Q21" i="5"/>
  <c r="K20" i="5"/>
  <c r="M20" i="5" s="1"/>
  <c r="N20" i="5" s="1"/>
  <c r="K19" i="5"/>
  <c r="M19" i="5" s="1"/>
  <c r="N19" i="5" s="1"/>
  <c r="L17" i="5" a="1"/>
  <c r="L17" i="5" s="1"/>
  <c r="M17" i="5"/>
  <c r="N17" i="5" s="1"/>
  <c r="L18" i="5" a="1"/>
  <c r="L18" i="5" s="1"/>
  <c r="P18" i="5"/>
  <c r="Q18" i="5"/>
  <c r="L20" i="5" l="1" a="1"/>
  <c r="L20" i="5" s="1"/>
  <c r="Q20" i="5"/>
  <c r="P20" i="5"/>
  <c r="R20" i="5" s="1"/>
  <c r="L19" i="5" a="1"/>
  <c r="L19" i="5" s="1"/>
  <c r="Q19" i="5"/>
  <c r="P19" i="5"/>
  <c r="Q17" i="5"/>
  <c r="P17" i="5"/>
  <c r="R14" i="5" l="1"/>
  <c r="R15" i="5"/>
  <c r="R16" i="5"/>
  <c r="R12" i="5"/>
  <c r="R13" i="5"/>
  <c r="H14" i="5"/>
  <c r="H15" i="5"/>
  <c r="H16" i="5"/>
  <c r="D14" i="5"/>
  <c r="D15" i="5"/>
  <c r="D16" i="5"/>
  <c r="D12" i="5"/>
  <c r="D13" i="5"/>
  <c r="D11" i="5"/>
  <c r="H13" i="3"/>
  <c r="H14" i="3"/>
  <c r="H15" i="3"/>
  <c r="H16" i="3"/>
  <c r="H17" i="3"/>
  <c r="H18" i="3"/>
  <c r="H19" i="3"/>
  <c r="H20" i="3"/>
  <c r="H21" i="3"/>
  <c r="H22" i="3"/>
  <c r="H23" i="3"/>
  <c r="H24" i="3"/>
  <c r="H25" i="3"/>
  <c r="H26" i="3"/>
  <c r="H27" i="3"/>
  <c r="H12" i="3"/>
  <c r="G12" i="3"/>
  <c r="I15" i="5" l="1" a="1"/>
  <c r="I15" i="5" s="1"/>
  <c r="J15" i="5" s="1" a="1"/>
  <c r="J15" i="5" s="1"/>
  <c r="K15" i="5" s="1"/>
  <c r="I14" i="5" a="1"/>
  <c r="I14" i="5" s="1"/>
  <c r="J14" i="5" s="1" a="1"/>
  <c r="J14" i="5" s="1"/>
  <c r="I16" i="5" a="1"/>
  <c r="I16" i="5" s="1"/>
  <c r="J16" i="5" s="1" a="1"/>
  <c r="J16" i="5" s="1"/>
  <c r="J12" i="3"/>
  <c r="I12" i="3"/>
  <c r="L15" i="5" l="1" a="1"/>
  <c r="L15" i="5" s="1"/>
  <c r="M15" i="5"/>
  <c r="N15" i="5" s="1"/>
  <c r="K14" i="5"/>
  <c r="K16" i="5"/>
  <c r="L14" i="5" l="1" a="1"/>
  <c r="L14" i="5" s="1"/>
  <c r="M14" i="5"/>
  <c r="N14" i="5" s="1"/>
  <c r="Q15" i="5"/>
  <c r="P15" i="5"/>
  <c r="L16" i="5" a="1"/>
  <c r="L16" i="5" s="1"/>
  <c r="M16" i="5"/>
  <c r="N16" i="5" s="1"/>
  <c r="Q14" i="5" l="1"/>
  <c r="P14" i="5"/>
  <c r="Q16" i="5"/>
  <c r="P16" i="5"/>
  <c r="H11" i="5"/>
  <c r="H13" i="5"/>
  <c r="H12" i="5"/>
  <c r="I13" i="5" l="1" a="1"/>
  <c r="I13" i="5" s="1"/>
  <c r="I12" i="5" a="1"/>
  <c r="I12" i="5" s="1"/>
  <c r="I11" i="5" a="1"/>
  <c r="I11" i="5" s="1"/>
  <c r="J13" i="5" l="1" a="1"/>
  <c r="J13" i="5" s="1"/>
  <c r="K13" i="5" s="1"/>
  <c r="J12" i="5" a="1"/>
  <c r="J12" i="5" s="1"/>
  <c r="J11" i="5" a="1"/>
  <c r="J11" i="5" s="1"/>
  <c r="L13" i="5" l="1" a="1"/>
  <c r="L13" i="5" s="1"/>
  <c r="M13" i="5"/>
  <c r="N13" i="5" s="1"/>
  <c r="K12" i="5"/>
  <c r="M12" i="5" s="1"/>
  <c r="N12" i="5" s="1"/>
  <c r="K11" i="5"/>
  <c r="P13" i="5" l="1"/>
  <c r="Q13" i="5"/>
  <c r="L11" i="5" a="1"/>
  <c r="L11" i="5" s="1"/>
  <c r="M11" i="5"/>
  <c r="L12" i="5" a="1"/>
  <c r="L12" i="5" s="1"/>
  <c r="N11" i="5" l="1"/>
  <c r="C6" i="7" s="1"/>
  <c r="Q12" i="5"/>
  <c r="N14" i="3"/>
  <c r="G13" i="3"/>
  <c r="G14" i="3"/>
  <c r="I14" i="3" s="1"/>
  <c r="G15" i="3"/>
  <c r="G16" i="3"/>
  <c r="I16" i="3" s="1"/>
  <c r="G17" i="3"/>
  <c r="I17" i="3" s="1"/>
  <c r="G18" i="3"/>
  <c r="G19" i="3"/>
  <c r="G20" i="3"/>
  <c r="I20" i="3" s="1"/>
  <c r="G21" i="3"/>
  <c r="I21" i="3" s="1"/>
  <c r="G22" i="3"/>
  <c r="I22" i="3" s="1"/>
  <c r="G23" i="3"/>
  <c r="G24" i="3"/>
  <c r="I24" i="3" s="1"/>
  <c r="G25" i="3"/>
  <c r="I25" i="3" s="1"/>
  <c r="G26" i="3"/>
  <c r="I26" i="3" s="1"/>
  <c r="G27" i="3"/>
  <c r="J16" i="3"/>
  <c r="J17" i="3"/>
  <c r="J22" i="3"/>
  <c r="J14" i="3"/>
  <c r="E6" i="7" l="1"/>
  <c r="E18" i="7" s="1"/>
  <c r="C18" i="7"/>
  <c r="Q11" i="5"/>
  <c r="T11" i="5" s="1"/>
  <c r="P12" i="5"/>
  <c r="P11" i="5"/>
  <c r="J26" i="3"/>
  <c r="L26" i="3" s="1"/>
  <c r="N26" i="3" s="1"/>
  <c r="J24" i="3"/>
  <c r="J13" i="3"/>
  <c r="J18" i="7" s="1"/>
  <c r="I13" i="3"/>
  <c r="I18" i="7" s="1"/>
  <c r="J21" i="3"/>
  <c r="J27" i="3"/>
  <c r="I27" i="3"/>
  <c r="J23" i="3"/>
  <c r="I23" i="3"/>
  <c r="J19" i="3"/>
  <c r="I19" i="3"/>
  <c r="J15" i="3"/>
  <c r="I15" i="3"/>
  <c r="J25" i="3"/>
  <c r="L25" i="3" s="1"/>
  <c r="N25" i="3" s="1"/>
  <c r="J20" i="3"/>
  <c r="J18" i="3"/>
  <c r="I18" i="3"/>
  <c r="M24" i="3"/>
  <c r="L18" i="7" l="1"/>
  <c r="R11" i="5"/>
  <c r="L18" i="3"/>
  <c r="N18" i="3" s="1"/>
  <c r="L21" i="3"/>
  <c r="N21" i="3" s="1"/>
  <c r="M27" i="3"/>
  <c r="L17" i="3"/>
  <c r="N17" i="3" s="1"/>
  <c r="M19" i="3"/>
  <c r="L22" i="3"/>
  <c r="N22" i="3" s="1"/>
  <c r="L24" i="3"/>
  <c r="N24" i="3" s="1"/>
  <c r="L27" i="3"/>
  <c r="N27" i="3" s="1"/>
  <c r="L14" i="3"/>
  <c r="L23" i="3"/>
  <c r="N23" i="3" s="1"/>
  <c r="L20" i="3"/>
  <c r="N20" i="3" s="1"/>
  <c r="L19" i="3"/>
  <c r="N19" i="3" s="1"/>
  <c r="L13" i="3"/>
  <c r="N13" i="3" s="1"/>
  <c r="L12" i="3"/>
  <c r="N12" i="3" s="1"/>
  <c r="M12" i="3"/>
  <c r="L16" i="3"/>
  <c r="N16" i="3" s="1"/>
  <c r="L15" i="3"/>
  <c r="N15" i="3" s="1"/>
  <c r="M26" i="3"/>
  <c r="M21" i="3"/>
  <c r="M22" i="3"/>
  <c r="M25" i="3"/>
  <c r="M18" i="3"/>
  <c r="M23" i="3"/>
  <c r="M17" i="3"/>
  <c r="M16" i="3"/>
  <c r="M20" i="3"/>
  <c r="M15" i="3"/>
  <c r="M13" i="3"/>
  <c r="M14" i="3"/>
  <c r="P12" i="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<sst xmlns="http://schemas.openxmlformats.org/spreadsheetml/2006/main" count="293" uniqueCount="171">
  <si>
    <t>Wage Floor Rate</t>
  </si>
  <si>
    <t>RECE Program Staff</t>
  </si>
  <si>
    <t>RECE Child Care Supervisor</t>
  </si>
  <si>
    <t>RECE Home Child Care Visitor</t>
  </si>
  <si>
    <t>Total</t>
  </si>
  <si>
    <t>Minimum Wage Off-Set (MWO)</t>
  </si>
  <si>
    <t>MWO Eligibility Rate</t>
  </si>
  <si>
    <t xml:space="preserve">Total MWO Eligibility </t>
  </si>
  <si>
    <t>Non-RECE Program Staff</t>
  </si>
  <si>
    <t>Non-RECE Child Care Supervisor</t>
  </si>
  <si>
    <t>Non-RECE Home Child Care Visitor</t>
  </si>
  <si>
    <t>*Non-program staff without a RECE designation who spend at least 25% of their time supporting CCEYA ratio requirements, qualify for hours worked in ratio.</t>
  </si>
  <si>
    <t>FOR REFERENCE - Rate for position</t>
  </si>
  <si>
    <t>Per Month</t>
  </si>
  <si>
    <t>Mandatory Benefits %</t>
  </si>
  <si>
    <t>*Non Program Staff</t>
  </si>
  <si>
    <t xml:space="preserve">Note for Mandatory Benefits </t>
  </si>
  <si>
    <r>
      <t xml:space="preserve">Canada-Wide Early Learning and Child Care 
Workforce Compensation Funding (WCF)
Minimum Wage Off-Set (MWO)
</t>
    </r>
    <r>
      <rPr>
        <b/>
        <sz val="20"/>
        <color theme="9" tint="0.59999389629810485"/>
        <rFont val="Calibri"/>
        <family val="2"/>
        <scheme val="minor"/>
      </rPr>
      <t>Please complete all fields highlighted in green</t>
    </r>
  </si>
  <si>
    <t>Staff Initials</t>
  </si>
  <si>
    <t>Wage Enhancement (WEG) per hour</t>
  </si>
  <si>
    <t>Total Minimum Wage and Benefits paid out to staff</t>
  </si>
  <si>
    <t>CWELCC eligible children</t>
  </si>
  <si>
    <t>Children not eligible for CWELCC</t>
  </si>
  <si>
    <t>**If a staff serves both categories, choose the category where they work the most.</t>
  </si>
  <si>
    <t>Summary of MWO</t>
  </si>
  <si>
    <t>Position Category</t>
  </si>
  <si>
    <t>Total number of staff supported by MWO</t>
  </si>
  <si>
    <t>Agency Legal Name:</t>
  </si>
  <si>
    <t>Canada-Wide Early Learning and Child Care 
Workforce Compensation Funding (WCF)
January 1 to December 31, 2023
Instructions to complete this template</t>
  </si>
  <si>
    <t>Base Wage per hour as of January 1, 2023</t>
  </si>
  <si>
    <t>Estimated hours worked from Jan to Dec 2023</t>
  </si>
  <si>
    <t>Annual Wage Increase + Wage Floor + Benefits paid out</t>
  </si>
  <si>
    <t>Base Wage + WEG +  Wage increase + Wage floor as of Jan 1, 2023</t>
  </si>
  <si>
    <t>2022 Base Wage per hour as of September 30, 2022</t>
  </si>
  <si>
    <t>Summary of Wage Increase and Wage Floor</t>
  </si>
  <si>
    <t>Total number of staff supported by Wage Increase and Floor</t>
  </si>
  <si>
    <t>* Non-program staff who have a RECE designation and spend at least 25% of their time supporting CCEYA ratio requirements, qualify for hours worked in ratio.</t>
  </si>
  <si>
    <r>
      <t xml:space="preserve">Canada-Wide Early Learning and Child Care 
Workforce Compensation Funding (WCF)
RECE Wage Increase and Floor
</t>
    </r>
    <r>
      <rPr>
        <b/>
        <sz val="20"/>
        <color theme="9" tint="0.59999389629810485"/>
        <rFont val="Calibri"/>
        <family val="2"/>
        <scheme val="minor"/>
      </rPr>
      <t>Please complete all fields highlighted in green</t>
    </r>
  </si>
  <si>
    <t>Estimated hours to work from Jan to Dec 2023</t>
  </si>
  <si>
    <t>2021 Base Wage per hour as of December 31, 2021</t>
  </si>
  <si>
    <t>RECE Wage Increase and Floor</t>
  </si>
  <si>
    <t>Base Wage + WEG as of January 1, 2023</t>
  </si>
  <si>
    <t>2023 Wage Floor Rate</t>
  </si>
  <si>
    <t>*Non Program Staff with RECE Designation</t>
  </si>
  <si>
    <t>*Non Program Staff without RECE Designation</t>
  </si>
  <si>
    <t>Wage Increase</t>
  </si>
  <si>
    <t>Wage Floor</t>
  </si>
  <si>
    <t>Total Wage Increase + Floor and Benefits</t>
  </si>
  <si>
    <t>Base Wage + WEG +  Wage increase as of Jan 1, 2023</t>
  </si>
  <si>
    <t>2023 Wage Increase Rate</t>
  </si>
  <si>
    <t>Non Program Staff with RECE Designation</t>
  </si>
  <si>
    <t>WCF will cover the additional benefits cost up to 17.5%. Benefits cost above 17.5% is ineligible for funding as per CWELCC Guideline.</t>
  </si>
  <si>
    <t>Mandatory Benefits</t>
  </si>
  <si>
    <t>Total MWO + Benefits</t>
  </si>
  <si>
    <t>Jan to Dec 2023
(Jan 2022 increase) $15 minus Base Wage</t>
  </si>
  <si>
    <t>Jan to Dec 2023
(Oct 2022 increase) $15.5 minus Base Wage</t>
  </si>
  <si>
    <t>Jan to Dec 2023
(Jan 2022 increase)</t>
  </si>
  <si>
    <t>Jan to Dec 2023
(Oct 2022 increase)</t>
  </si>
  <si>
    <t>2023 Total Rate increase for Wage Increase + Wage Floor</t>
  </si>
  <si>
    <t xml:space="preserve">2023 Total Wage Increase + Wage Floor </t>
  </si>
  <si>
    <t>Actual Total Expenditure
Jan to Dec 2023 (Jan 2022 increase)</t>
  </si>
  <si>
    <t>The difference between MWO eligible staff’s base hourly wage (without grants) as of September 30, 2022 and the minimum wage ($15.5 as of October 1, 2022), plus up to 17.5% benefits. If you qualified for MWO in 2022 we will continue supporting you with January 2022 Minimum Wage Increase.
Positions created after September 30, 2022, are not eligible for the Minimum Wage Off-set (MWO).</t>
  </si>
  <si>
    <t xml:space="preserve">Wage Increase helps you to increase the hourly wage of eligible RECE staff by up to $1/hour, to a cap of $25 (including WEG), plus upto 17.5% benefits.
The incremental amount needed to bring eligible RECE wages (after base wage, WEG and RECE Wage Increase has been applied) to the wage floor, plus up to 17.5% benefits. In 2023 the wage floor is $19/hour for RECE Program staff and $21/hour for RECE Supervisors and Home Visitors. 
</t>
  </si>
  <si>
    <r>
      <t xml:space="preserve">**Staff serving CWELCC eligible children (i.e., children under 6 years old) or children not eligible for CWELCC (6 years and older)
</t>
    </r>
    <r>
      <rPr>
        <b/>
        <i/>
        <sz val="11"/>
        <rFont val="Calibri"/>
        <family val="2"/>
        <scheme val="minor"/>
      </rPr>
      <t>(Select from drop down)</t>
    </r>
  </si>
  <si>
    <r>
      <t xml:space="preserve">Position Category
</t>
    </r>
    <r>
      <rPr>
        <b/>
        <i/>
        <sz val="11"/>
        <rFont val="Calibri"/>
        <family val="2"/>
        <scheme val="minor"/>
      </rPr>
      <t>(Select from drop down)</t>
    </r>
  </si>
  <si>
    <t>Total MWO Eligibility</t>
  </si>
  <si>
    <t xml:space="preserve">Total MWO + Mandatory Benefits </t>
  </si>
  <si>
    <t>Actual Total Expenditure
Jan to Dec 2023 (Oct 2022 increase)</t>
  </si>
  <si>
    <t>Workforce Compensation Funding (WCF)</t>
  </si>
  <si>
    <t>( A )</t>
  </si>
  <si>
    <t>( B )</t>
  </si>
  <si>
    <t>( C )</t>
  </si>
  <si>
    <t>( D )</t>
  </si>
  <si>
    <t>Wage Increase Rate</t>
  </si>
  <si>
    <t>Base Wage + WEG +  Wage increase</t>
  </si>
  <si>
    <t>Base Wage + WEG +  Wage increase + Wage floor</t>
  </si>
  <si>
    <t>Total Rate Increase</t>
  </si>
  <si>
    <t xml:space="preserve">RECE Wage Increase and Floor Calculator
</t>
  </si>
  <si>
    <t>Please complete all fields highlighted in green</t>
  </si>
  <si>
    <t>STEPS</t>
  </si>
  <si>
    <t>*Actual number of hours worked in 2023 to be reimbursed</t>
  </si>
  <si>
    <t>MWO Eligibility Rate2</t>
  </si>
  <si>
    <t xml:space="preserve">To calculate retroactive payment for actual hours worked 
</t>
  </si>
  <si>
    <t>Retroactive payment to employee for Wage Increase + Floor</t>
  </si>
  <si>
    <t>* Quick calculation for number of hours worked from January 1st to actual implemenation of WCF</t>
  </si>
  <si>
    <t xml:space="preserve">   for retroactive payment to employees</t>
  </si>
  <si>
    <t>Instructions</t>
  </si>
  <si>
    <t>Funding and support resources for early years and child care providers - Region of Peel (peelregion.ca)</t>
  </si>
  <si>
    <t xml:space="preserve">Refer to the 2023 CWELCC Funding Guideline for more information on TOG. You can access the guideline and other related materials: </t>
  </si>
  <si>
    <t>Reference Materials</t>
  </si>
  <si>
    <t xml:space="preserve">You will receive a Transition Operating Grant (TOG) to address cost increases and support provider viability to participate in the CWELCC program. The TOG includes: Cost Escalation Amount, and an Operating Amount.
</t>
  </si>
  <si>
    <t xml:space="preserve">Overview </t>
  </si>
  <si>
    <t>Tab 1 - Overview and Instructions</t>
  </si>
  <si>
    <t>2023 Transition Operating Grant Tool</t>
  </si>
  <si>
    <t>Total Inflationary Expenses</t>
  </si>
  <si>
    <t>3)</t>
  </si>
  <si>
    <t>2)</t>
  </si>
  <si>
    <t>1)</t>
  </si>
  <si>
    <t>Other Inflationary Expenses (list as needed) :</t>
  </si>
  <si>
    <t>Payment to home providers *(LHCC Only)</t>
  </si>
  <si>
    <t>Staff salaries and benefits</t>
  </si>
  <si>
    <t>Nutrition/Food Costs</t>
  </si>
  <si>
    <t>Rent/Lease Costs</t>
  </si>
  <si>
    <t>Plan Total</t>
  </si>
  <si>
    <t>Inflationary Expenses</t>
  </si>
  <si>
    <t>(Over)/Under Expenditure</t>
  </si>
  <si>
    <t>Funding Used</t>
  </si>
  <si>
    <t>Funding Received</t>
  </si>
  <si>
    <t>Summary:</t>
  </si>
  <si>
    <r>
      <t xml:space="preserve">Part A TOG funding can only be used for children </t>
    </r>
    <r>
      <rPr>
        <b/>
        <i/>
        <u/>
        <sz val="10"/>
        <color theme="1"/>
        <rFont val="Calibri"/>
        <family val="2"/>
        <scheme val="minor"/>
      </rPr>
      <t>ages 0-5</t>
    </r>
    <r>
      <rPr>
        <i/>
        <sz val="10"/>
        <color theme="1"/>
        <rFont val="Calibri"/>
        <family val="2"/>
        <scheme val="minor"/>
      </rPr>
      <t>, who are eligible for the CWELCC program.</t>
    </r>
  </si>
  <si>
    <t>Part A Instructions:</t>
  </si>
  <si>
    <t>Total Admin Expenses</t>
  </si>
  <si>
    <t>5)</t>
  </si>
  <si>
    <t>4)</t>
  </si>
  <si>
    <t>Other Administrative Expenses (list as needed) :</t>
  </si>
  <si>
    <t>Administrative Expenses</t>
  </si>
  <si>
    <t xml:space="preserve"> Total Operating Amount</t>
  </si>
  <si>
    <t>Other Flexible Operating Amount Expenses (list as needed):</t>
  </si>
  <si>
    <t>Other changing costs not covered through inflationary allocation</t>
  </si>
  <si>
    <t>Cost to meet reporting requirements</t>
  </si>
  <si>
    <t>Cost to implement CWELCC (ex. Software upgrades)</t>
  </si>
  <si>
    <t>Cost of audited financial statements</t>
  </si>
  <si>
    <t>Allocation</t>
  </si>
  <si>
    <t xml:space="preserve">Allocation </t>
  </si>
  <si>
    <t>Plan December</t>
  </si>
  <si>
    <t>Plan November</t>
  </si>
  <si>
    <t>Plan October</t>
  </si>
  <si>
    <t>Plan September</t>
  </si>
  <si>
    <t>Plan August</t>
  </si>
  <si>
    <t>Plan July</t>
  </si>
  <si>
    <t>Plan June</t>
  </si>
  <si>
    <t>Plan May</t>
  </si>
  <si>
    <t xml:space="preserve">Plan April </t>
  </si>
  <si>
    <t>Plan March</t>
  </si>
  <si>
    <t>Plan February</t>
  </si>
  <si>
    <t>Plan January</t>
  </si>
  <si>
    <t>Additional flexible operating amount</t>
  </si>
  <si>
    <t>Non-eligible Children</t>
  </si>
  <si>
    <t>Total children (ages 0-12)</t>
  </si>
  <si>
    <t># of non-eligible children (ages 6-12)</t>
  </si>
  <si>
    <t>*average enrollment expected during 2023</t>
  </si>
  <si>
    <t># of eligible children (ages 0-5)</t>
  </si>
  <si>
    <r>
      <t xml:space="preserve">The additional flexible operating amount will need to be broken down by age group; eligible and non-eligible children. Columns O and P will calculate the breakdown of expenses in proportion to the average expected enrollment of eligible and non-eligible children. Enrollment data must first be entered in cells </t>
    </r>
    <r>
      <rPr>
        <sz val="10"/>
        <rFont val="Calibri"/>
        <family val="2"/>
        <scheme val="minor"/>
      </rPr>
      <t>B4 and B5</t>
    </r>
    <r>
      <rPr>
        <sz val="10"/>
        <color rgb="FFFF0000"/>
        <rFont val="Calibri"/>
        <family val="2"/>
        <scheme val="minor"/>
      </rPr>
      <t>.</t>
    </r>
  </si>
  <si>
    <t xml:space="preserve">Enrollment </t>
  </si>
  <si>
    <t>Part B Instructions:</t>
  </si>
  <si>
    <t>Total for all employees Wage Increase + Wage Floor + Benefits paid out</t>
  </si>
  <si>
    <t>Total for all employees MWO + Benefits</t>
  </si>
  <si>
    <t>https://peelregion.ca/children/working/service-providers/#homecc</t>
  </si>
  <si>
    <t>Other Eligible Expenses (Refer to guideline)</t>
  </si>
  <si>
    <t>LHCC Agencies with both a Fee Subsidy Agreement and CWELCC Agreement will be receiving their TOG payment (Part A and Part B) through their Base Funding. You can access the 2023 Base Funding guideline for further information on TOG:</t>
  </si>
  <si>
    <r>
      <t>This 2023 Planning Tool is intended to assist you with the tracking of your CWELCC funding allocation and expenses for TOG. Please use it internally for your budget planning</t>
    </r>
    <r>
      <rPr>
        <strike/>
        <sz val="11"/>
        <rFont val="Calibri"/>
        <family val="2"/>
        <scheme val="minor"/>
      </rPr>
      <t>,</t>
    </r>
    <r>
      <rPr>
        <sz val="11"/>
        <rFont val="Calibri"/>
        <family val="2"/>
        <scheme val="minor"/>
      </rPr>
      <t xml:space="preserve"> and adjust as needed. As this is only a planning tool, it is the providers' responsibility to fully comply with the Region's guidelines. In case of discrepancy between the planning tool and the guidelines, guidlines will take precedence.</t>
    </r>
  </si>
  <si>
    <r>
      <t xml:space="preserve">If additional support is needed, please contact us at </t>
    </r>
    <r>
      <rPr>
        <sz val="11"/>
        <color rgb="FF0070C0"/>
        <rFont val="Calibri"/>
        <family val="2"/>
        <scheme val="minor"/>
      </rPr>
      <t>earlyyearssystemdivision@peelregion.ca</t>
    </r>
  </si>
  <si>
    <t>TOG Part B Ineligible Expenses</t>
  </si>
  <si>
    <t>You cannot use TOG to support the following:</t>
  </si>
  <si>
    <t>-Property taxes</t>
  </si>
  <si>
    <t>-Debt costs including prinicpal and interest payments related to loans (capital and operating) and mortgages</t>
  </si>
  <si>
    <t>-Professional organization fees paid on behald of staff or membership in professional organizations</t>
  </si>
  <si>
    <t>-Bonuses (including retiring bonuses), gifts and honoraria</t>
  </si>
  <si>
    <t>-Donations to charitable organizations and fundraising</t>
  </si>
  <si>
    <t>-Non-arm's length transaction costs, unless conducted at fair market value</t>
  </si>
  <si>
    <t>-Fundraising expenses</t>
  </si>
  <si>
    <t>-Personal expenses (vehicles, assets, or services for personal use only)</t>
  </si>
  <si>
    <t>-Non-base fees</t>
  </si>
  <si>
    <t>-Fees for ineligible children, such as children enrolled in unlicensed child care</t>
  </si>
  <si>
    <t>-Expenses associated with the delivery of non-eligible programs (EarlyON, school-age programs, children enrolled in unlicenses rooms, authorized recreation programs, camps)</t>
  </si>
  <si>
    <t>-Child care managemenr compensation (outside of regular slaries and benefits received in the calendar year), including but not limited to transportation and meal expenses, management bonuses, retirement packages, deferred compensation.</t>
  </si>
  <si>
    <t>-Depreciation/Amortization for building/building improvements and intangible assets</t>
  </si>
  <si>
    <t>-Management Fees (funded through fee reduction and inflation)</t>
  </si>
  <si>
    <t>-Franchise Fees (funded through fee reduction and inflation)</t>
  </si>
  <si>
    <t>-Any other expenditure not listed under the allowable expenses section</t>
  </si>
  <si>
    <t>CWELCC Eligible Children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</si>
</sst>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quot;$&quot;#,##0.00"/>
  </numFmts>
  <fonts count="42" x14ac:knownFonts="1">
    <font>
      <sz val="11"/>
      <color theme="1"/>
      <name val="Calibri"/>
      <family val="2"/>
      <scheme val="minor"/>
    </font>
    <font>
      <sz val="11"/>
      <color theme="1"/>
      <name val="Calibri"/>
      <family val="2"/>
      <scheme val="minor"/>
    </font>
    <font>
      <b/>
      <sz val="11"/>
      <color theme="1"/>
      <name val="Calibri"/>
      <family val="2"/>
      <scheme val="minor"/>
    </font>
    <font>
      <b/>
      <sz val="30"/>
      <color theme="0"/>
      <name val="Calibri"/>
      <family val="2"/>
      <scheme val="minor"/>
    </font>
    <font>
      <b/>
      <sz val="14"/>
      <color rgb="FF242424"/>
      <name val="Calibri"/>
      <family val="2"/>
      <scheme val="minor"/>
    </font>
    <font>
      <b/>
      <sz val="14"/>
      <color theme="1"/>
      <name val="Calibri"/>
      <family val="2"/>
      <scheme val="minor"/>
    </font>
    <font>
      <sz val="8"/>
      <name val="Calibri"/>
      <family val="2"/>
      <scheme val="minor"/>
    </font>
    <font>
      <b/>
      <sz val="24"/>
      <color theme="0"/>
      <name val="Calibri"/>
      <family val="2"/>
      <scheme val="minor"/>
    </font>
    <font>
      <b/>
      <sz val="20"/>
      <color theme="9" tint="0.59999389629810485"/>
      <name val="Calibri"/>
      <family val="2"/>
      <scheme val="minor"/>
    </font>
    <font>
      <b/>
      <sz val="12"/>
      <color theme="1"/>
      <name val="Calibri"/>
      <family val="2"/>
      <scheme val="minor"/>
    </font>
    <font>
      <b/>
      <sz val="11"/>
      <name val="Calibri"/>
      <family val="2"/>
      <scheme val="minor"/>
    </font>
    <font>
      <b/>
      <i/>
      <sz val="11"/>
      <name val="Calibri"/>
      <family val="2"/>
      <scheme val="minor"/>
    </font>
    <font>
      <b/>
      <sz val="14"/>
      <color theme="0"/>
      <name val="Calibri"/>
      <family val="2"/>
      <scheme val="minor"/>
    </font>
    <font>
      <b/>
      <sz val="14"/>
      <color rgb="FF92D050"/>
      <name val="Calibri"/>
      <family val="2"/>
      <scheme val="minor"/>
    </font>
    <font>
      <b/>
      <sz val="11"/>
      <color theme="0"/>
      <name val="Calibri"/>
      <family val="2"/>
      <scheme val="minor"/>
    </font>
    <font>
      <sz val="11"/>
      <name val="Calibri"/>
      <family val="2"/>
      <scheme val="minor"/>
    </font>
    <font>
      <strike/>
      <sz val="11"/>
      <name val="Calibri"/>
      <family val="2"/>
      <scheme val="minor"/>
    </font>
    <font>
      <b/>
      <sz val="12"/>
      <color theme="0"/>
      <name val="Calibri"/>
      <family val="2"/>
      <scheme val="minor"/>
    </font>
    <font>
      <u/>
      <sz val="11"/>
      <color theme="10"/>
      <name val="Calibri"/>
      <family val="2"/>
      <scheme val="minor"/>
    </font>
    <font>
      <sz val="10"/>
      <color theme="1"/>
      <name val="Calibri"/>
      <family val="2"/>
      <scheme val="minor"/>
    </font>
    <font>
      <b/>
      <sz val="14"/>
      <color theme="1"/>
      <name val="Arial"/>
      <family val="2"/>
    </font>
    <font>
      <b/>
      <sz val="14"/>
      <color theme="8" tint="-0.499984740745262"/>
      <name val="Calibri"/>
      <family val="2"/>
      <scheme val="minor"/>
    </font>
    <font>
      <sz val="10"/>
      <name val="Arial"/>
      <family val="2"/>
    </font>
    <font>
      <sz val="11"/>
      <color theme="1"/>
      <name val="Arial"/>
      <family val="2"/>
    </font>
    <font>
      <sz val="11"/>
      <name val="Arial"/>
      <family val="2"/>
    </font>
    <font>
      <b/>
      <sz val="11"/>
      <color rgb="FFFF0000"/>
      <name val="Arial"/>
      <family val="2"/>
    </font>
    <font>
      <b/>
      <sz val="10"/>
      <color rgb="FFFF0000"/>
      <name val="Calibri"/>
      <family val="2"/>
      <scheme val="minor"/>
    </font>
    <font>
      <sz val="10"/>
      <color rgb="FF7030A0"/>
      <name val="Calibri"/>
      <family val="2"/>
      <scheme val="minor"/>
    </font>
    <font>
      <sz val="10"/>
      <name val="Calibri"/>
      <family val="2"/>
      <scheme val="minor"/>
    </font>
    <font>
      <b/>
      <sz val="10"/>
      <color theme="1"/>
      <name val="Calibri"/>
      <family val="2"/>
      <scheme val="minor"/>
    </font>
    <font>
      <b/>
      <sz val="10"/>
      <color theme="0"/>
      <name val="Calibri"/>
      <family val="2"/>
      <scheme val="minor"/>
    </font>
    <font>
      <b/>
      <sz val="10"/>
      <name val="Calibri"/>
      <family val="2"/>
      <scheme val="minor"/>
    </font>
    <font>
      <b/>
      <sz val="10"/>
      <color theme="4" tint="-0.499984740745262"/>
      <name val="Calibri"/>
      <family val="2"/>
      <scheme val="minor"/>
    </font>
    <font>
      <sz val="10"/>
      <color rgb="FFC00000"/>
      <name val="Calibri"/>
      <family val="2"/>
      <scheme val="minor"/>
    </font>
    <font>
      <b/>
      <u/>
      <sz val="10"/>
      <color theme="1"/>
      <name val="Calibri"/>
      <family val="2"/>
      <scheme val="minor"/>
    </font>
    <font>
      <i/>
      <sz val="10"/>
      <color theme="1"/>
      <name val="Calibri"/>
      <family val="2"/>
      <scheme val="minor"/>
    </font>
    <font>
      <b/>
      <i/>
      <u/>
      <sz val="10"/>
      <color theme="1"/>
      <name val="Calibri"/>
      <family val="2"/>
      <scheme val="minor"/>
    </font>
    <font>
      <b/>
      <sz val="18"/>
      <color rgb="FFFF0000"/>
      <name val="Calibri"/>
      <family val="2"/>
      <scheme val="minor"/>
    </font>
    <font>
      <sz val="10"/>
      <color rgb="FFFF0000"/>
      <name val="Calibri"/>
      <family val="2"/>
      <scheme val="minor"/>
    </font>
    <font>
      <b/>
      <sz val="14"/>
      <name val="Calibri"/>
      <family val="2"/>
      <scheme val="minor"/>
    </font>
    <font>
      <sz val="11"/>
      <color rgb="FF0070C0"/>
      <name val="Calibri"/>
      <family val="2"/>
      <scheme val="minor"/>
    </font>
    <font>
      <sz val="14"/>
      <color theme="0"/>
      <name val="Calibri"/>
      <family val="2"/>
      <scheme val="minor"/>
    </font>
  </fonts>
  <fills count="15">
    <fill>
      <patternFill patternType="none"/>
    </fill>
    <fill>
      <patternFill patternType="gray125"/>
    </fill>
    <fill>
      <patternFill patternType="solid">
        <fgColor theme="8" tint="-0.249977111117893"/>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theme="8" tint="-0.499984740745262"/>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rgb="FF002060"/>
        <bgColor indexed="64"/>
      </patternFill>
    </fill>
  </fills>
  <borders count="6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
      <left/>
      <right/>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theme="8" tint="0.39991454817346722"/>
      </left>
      <right/>
      <top/>
      <bottom/>
      <diagonal/>
    </border>
    <border>
      <left/>
      <right/>
      <top style="thin">
        <color theme="8" tint="0.39994506668294322"/>
      </top>
      <bottom/>
      <diagonal/>
    </border>
    <border>
      <left style="thin">
        <color indexed="64"/>
      </left>
      <right style="thin">
        <color indexed="64"/>
      </right>
      <top/>
      <bottom style="thin">
        <color indexed="64"/>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style="thin">
        <color theme="8" tint="0.39988402966399123"/>
      </left>
      <right style="thin">
        <color theme="8" tint="0.39988402966399123"/>
      </right>
      <top/>
      <bottom style="thin">
        <color theme="8" tint="0.39988402966399123"/>
      </bottom>
      <diagonal/>
    </border>
    <border>
      <left style="thin">
        <color indexed="64"/>
      </left>
      <right style="thin">
        <color indexed="64"/>
      </right>
      <top style="thin">
        <color theme="8" tint="0.39994506668294322"/>
      </top>
      <bottom style="thin">
        <color theme="8" tint="0.39994506668294322"/>
      </bottom>
      <diagonal/>
    </border>
    <border>
      <left style="thin">
        <color theme="8" tint="0.39994506668294322"/>
      </left>
      <right/>
      <top style="thin">
        <color theme="8" tint="0.39994506668294322"/>
      </top>
      <bottom/>
      <diagonal/>
    </border>
    <border>
      <left style="thin">
        <color theme="8" tint="0.39994506668294322"/>
      </left>
      <right style="thin">
        <color theme="8" tint="0.39994506668294322"/>
      </right>
      <top style="thin">
        <color theme="8" tint="0.39994506668294322"/>
      </top>
      <bottom/>
      <diagonal/>
    </border>
    <border>
      <left style="thin">
        <color theme="8" tint="0.39994506668294322"/>
      </left>
      <right/>
      <top/>
      <bottom/>
      <diagonal/>
    </border>
    <border>
      <left style="thin">
        <color theme="8" tint="0.39994506668294322"/>
      </left>
      <right style="thin">
        <color theme="8" tint="0.39994506668294322"/>
      </right>
      <top/>
      <bottom/>
      <diagonal/>
    </border>
    <border>
      <left style="thin">
        <color theme="8" tint="0.39988402966399123"/>
      </left>
      <right style="thin">
        <color theme="8" tint="0.39988402966399123"/>
      </right>
      <top style="thin">
        <color theme="8" tint="0.39988402966399123"/>
      </top>
      <bottom style="thin">
        <color theme="8" tint="0.39988402966399123"/>
      </bottom>
      <diagonal/>
    </border>
    <border>
      <left/>
      <right/>
      <top style="thin">
        <color indexed="64"/>
      </top>
      <bottom style="medium">
        <color indexed="64"/>
      </bottom>
      <diagonal/>
    </border>
    <border>
      <left/>
      <right/>
      <top/>
      <bottom style="thin">
        <color theme="8" tint="0.39991454817346722"/>
      </bottom>
      <diagonal/>
    </border>
    <border>
      <left/>
      <right/>
      <top style="thin">
        <color theme="8" tint="0.39994506668294322"/>
      </top>
      <bottom style="thin">
        <color theme="8" tint="0.39991454817346722"/>
      </bottom>
      <diagonal/>
    </border>
    <border>
      <left style="thin">
        <color theme="8" tint="0.39994506668294322"/>
      </left>
      <right/>
      <top style="thin">
        <color theme="8" tint="0.39994506668294322"/>
      </top>
      <bottom style="thin">
        <color theme="8" tint="0.39994506668294322"/>
      </bottom>
      <diagonal/>
    </border>
    <border>
      <left style="thin">
        <color indexed="64"/>
      </left>
      <right style="thin">
        <color indexed="64"/>
      </right>
      <top style="thin">
        <color theme="8" tint="0.39994506668294322"/>
      </top>
      <bottom style="thin">
        <color indexed="64"/>
      </bottom>
      <diagonal/>
    </border>
    <border>
      <left style="thin">
        <color indexed="64"/>
      </left>
      <right/>
      <top style="thin">
        <color theme="8" tint="0.39994506668294322"/>
      </top>
      <bottom style="thin">
        <color indexed="64"/>
      </bottom>
      <diagonal/>
    </border>
    <border>
      <left style="thin">
        <color indexed="64"/>
      </left>
      <right style="thin">
        <color indexed="64"/>
      </right>
      <top/>
      <bottom style="thin">
        <color theme="8" tint="0.39994506668294322"/>
      </bottom>
      <diagonal/>
    </border>
    <border>
      <left style="thin">
        <color indexed="64"/>
      </left>
      <right/>
      <top style="thin">
        <color theme="8" tint="0.39994506668294322"/>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xf numFmtId="0" fontId="22" fillId="0" borderId="0"/>
  </cellStyleXfs>
  <cellXfs count="276">
    <xf numFmtId="0" fontId="0" fillId="0" borderId="0" xfId="0"/>
    <xf numFmtId="164" fontId="0" fillId="7" borderId="15" xfId="0" applyNumberFormat="1" applyFill="1" applyBorder="1"/>
    <xf numFmtId="0" fontId="2" fillId="0" borderId="0" xfId="0" applyFont="1"/>
    <xf numFmtId="164" fontId="0" fillId="0" borderId="0" xfId="0" applyNumberFormat="1"/>
    <xf numFmtId="164" fontId="0" fillId="7" borderId="12" xfId="0" applyNumberFormat="1" applyFill="1" applyBorder="1"/>
    <xf numFmtId="10" fontId="0" fillId="6" borderId="15" xfId="0" applyNumberFormat="1" applyFill="1" applyBorder="1"/>
    <xf numFmtId="10" fontId="0" fillId="6" borderId="12" xfId="0" applyNumberFormat="1" applyFill="1" applyBorder="1"/>
    <xf numFmtId="0" fontId="0" fillId="0" borderId="16" xfId="0" applyBorder="1"/>
    <xf numFmtId="0" fontId="0" fillId="0" borderId="19" xfId="0" applyBorder="1"/>
    <xf numFmtId="164" fontId="2" fillId="7" borderId="12" xfId="0" applyNumberFormat="1" applyFont="1" applyFill="1" applyBorder="1"/>
    <xf numFmtId="164" fontId="2" fillId="7" borderId="15" xfId="0" applyNumberFormat="1" applyFont="1" applyFill="1" applyBorder="1"/>
    <xf numFmtId="0" fontId="0" fillId="5" borderId="12" xfId="0" applyFill="1" applyBorder="1" applyProtection="1">
      <protection locked="0"/>
    </xf>
    <xf numFmtId="164" fontId="0" fillId="5" borderId="12" xfId="0" applyNumberFormat="1" applyFill="1" applyBorder="1" applyProtection="1">
      <protection locked="0"/>
    </xf>
    <xf numFmtId="2" fontId="0" fillId="5" borderId="12" xfId="0" applyNumberFormat="1" applyFill="1" applyBorder="1" applyProtection="1">
      <protection locked="0"/>
    </xf>
    <xf numFmtId="0" fontId="0" fillId="5" borderId="15" xfId="0" applyFill="1" applyBorder="1" applyProtection="1">
      <protection locked="0"/>
    </xf>
    <xf numFmtId="164" fontId="0" fillId="5" borderId="15" xfId="0" applyNumberFormat="1" applyFill="1" applyBorder="1" applyProtection="1">
      <protection locked="0"/>
    </xf>
    <xf numFmtId="2" fontId="0" fillId="5" borderId="15" xfId="0" applyNumberFormat="1" applyFill="1" applyBorder="1" applyProtection="1">
      <protection locked="0"/>
    </xf>
    <xf numFmtId="44" fontId="0" fillId="7" borderId="15" xfId="2" applyFont="1" applyFill="1" applyBorder="1"/>
    <xf numFmtId="44" fontId="0" fillId="7" borderId="12" xfId="2" applyFont="1" applyFill="1" applyBorder="1"/>
    <xf numFmtId="43" fontId="0" fillId="5" borderId="12" xfId="1" applyFont="1" applyFill="1" applyBorder="1" applyProtection="1">
      <protection locked="0"/>
    </xf>
    <xf numFmtId="0" fontId="0" fillId="6" borderId="15" xfId="0" applyFill="1" applyBorder="1" applyProtection="1">
      <protection locked="0"/>
    </xf>
    <xf numFmtId="43" fontId="0" fillId="5" borderId="15" xfId="1" applyFont="1" applyFill="1" applyBorder="1" applyProtection="1">
      <protection locked="0"/>
    </xf>
    <xf numFmtId="0" fontId="5" fillId="0" borderId="22" xfId="0" applyFont="1" applyBorder="1"/>
    <xf numFmtId="0" fontId="5" fillId="0" borderId="0" xfId="0" applyFont="1"/>
    <xf numFmtId="10" fontId="0" fillId="6" borderId="12" xfId="2" applyNumberFormat="1" applyFont="1" applyFill="1" applyBorder="1"/>
    <xf numFmtId="10" fontId="0" fillId="6" borderId="15" xfId="2" applyNumberFormat="1" applyFont="1" applyFill="1" applyBorder="1"/>
    <xf numFmtId="0" fontId="0" fillId="6" borderId="12" xfId="0" applyFill="1" applyBorder="1" applyProtection="1">
      <protection locked="0"/>
    </xf>
    <xf numFmtId="0" fontId="4" fillId="3" borderId="4" xfId="0" applyFont="1" applyFill="1" applyBorder="1" applyAlignment="1">
      <alignment vertical="top"/>
    </xf>
    <xf numFmtId="0" fontId="0" fillId="5" borderId="27" xfId="0" applyFill="1" applyBorder="1" applyProtection="1">
      <protection locked="0"/>
    </xf>
    <xf numFmtId="0" fontId="0" fillId="5" borderId="28" xfId="0" applyFill="1" applyBorder="1" applyProtection="1">
      <protection locked="0"/>
    </xf>
    <xf numFmtId="0" fontId="0" fillId="5" borderId="33" xfId="0" applyFill="1" applyBorder="1" applyProtection="1">
      <protection locked="0"/>
    </xf>
    <xf numFmtId="0" fontId="0" fillId="5" borderId="34" xfId="0" applyFill="1" applyBorder="1" applyProtection="1">
      <protection locked="0"/>
    </xf>
    <xf numFmtId="0" fontId="0" fillId="6" borderId="34" xfId="0" applyFill="1" applyBorder="1" applyProtection="1">
      <protection locked="0"/>
    </xf>
    <xf numFmtId="43" fontId="0" fillId="5" borderId="34" xfId="1" applyFont="1" applyFill="1" applyBorder="1" applyProtection="1">
      <protection locked="0"/>
    </xf>
    <xf numFmtId="164" fontId="0" fillId="5" borderId="34" xfId="0" applyNumberFormat="1" applyFill="1" applyBorder="1" applyProtection="1">
      <protection locked="0"/>
    </xf>
    <xf numFmtId="44" fontId="0" fillId="7" borderId="34" xfId="2" applyFont="1" applyFill="1" applyBorder="1"/>
    <xf numFmtId="10" fontId="0" fillId="6" borderId="34" xfId="2" applyNumberFormat="1" applyFont="1" applyFill="1" applyBorder="1"/>
    <xf numFmtId="0" fontId="10" fillId="4" borderId="31" xfId="0" applyFont="1" applyFill="1" applyBorder="1"/>
    <xf numFmtId="0" fontId="10" fillId="4" borderId="31" xfId="0" applyFont="1" applyFill="1" applyBorder="1" applyAlignment="1">
      <alignment wrapText="1"/>
    </xf>
    <xf numFmtId="0" fontId="10" fillId="4" borderId="23" xfId="0" applyFont="1" applyFill="1" applyBorder="1" applyAlignment="1">
      <alignment wrapText="1"/>
    </xf>
    <xf numFmtId="0" fontId="10" fillId="4" borderId="22" xfId="0" applyFont="1" applyFill="1" applyBorder="1" applyAlignment="1">
      <alignment wrapText="1"/>
    </xf>
    <xf numFmtId="0" fontId="10" fillId="4" borderId="32" xfId="0" applyFont="1" applyFill="1" applyBorder="1" applyAlignment="1">
      <alignment wrapText="1"/>
    </xf>
    <xf numFmtId="0" fontId="10" fillId="4" borderId="32" xfId="0" applyFont="1" applyFill="1" applyBorder="1" applyAlignment="1">
      <alignment horizontal="center" wrapText="1"/>
    </xf>
    <xf numFmtId="0" fontId="0" fillId="0" borderId="29" xfId="0" applyFill="1" applyBorder="1"/>
    <xf numFmtId="0" fontId="0" fillId="0" borderId="30" xfId="0" applyFill="1" applyBorder="1"/>
    <xf numFmtId="0" fontId="0" fillId="0" borderId="35" xfId="0" applyFill="1" applyBorder="1"/>
    <xf numFmtId="44" fontId="0" fillId="7" borderId="34" xfId="2" applyNumberFormat="1" applyFont="1" applyFill="1" applyBorder="1"/>
    <xf numFmtId="0" fontId="0" fillId="5" borderId="33" xfId="0" applyFont="1" applyFill="1" applyBorder="1" applyProtection="1">
      <protection locked="0"/>
    </xf>
    <xf numFmtId="0" fontId="0" fillId="5" borderId="34" xfId="0" applyFont="1" applyFill="1" applyBorder="1" applyProtection="1">
      <protection locked="0"/>
    </xf>
    <xf numFmtId="164" fontId="2" fillId="5" borderId="34" xfId="0" applyNumberFormat="1" applyFont="1" applyFill="1" applyBorder="1" applyProtection="1">
      <protection locked="0"/>
    </xf>
    <xf numFmtId="164" fontId="2" fillId="0" borderId="20" xfId="1" applyNumberFormat="1" applyFont="1" applyBorder="1"/>
    <xf numFmtId="0" fontId="10" fillId="4" borderId="31" xfId="0" applyFont="1" applyFill="1" applyBorder="1" applyAlignment="1">
      <alignment horizontal="center"/>
    </xf>
    <xf numFmtId="0" fontId="10" fillId="4" borderId="23" xfId="0" applyFont="1" applyFill="1" applyBorder="1" applyAlignment="1">
      <alignment horizontal="center" wrapText="1"/>
    </xf>
    <xf numFmtId="0" fontId="10" fillId="4" borderId="24" xfId="0" applyFont="1" applyFill="1" applyBorder="1" applyAlignment="1">
      <alignment horizontal="center" wrapText="1"/>
    </xf>
    <xf numFmtId="0" fontId="10" fillId="4" borderId="8" xfId="0" applyFont="1" applyFill="1" applyBorder="1" applyAlignment="1">
      <alignment horizontal="center" wrapText="1"/>
    </xf>
    <xf numFmtId="0" fontId="10" fillId="4" borderId="22" xfId="0" applyFont="1" applyFill="1" applyBorder="1" applyAlignment="1">
      <alignment horizontal="center" wrapText="1"/>
    </xf>
    <xf numFmtId="0" fontId="10" fillId="4" borderId="23" xfId="0" applyFont="1" applyFill="1" applyBorder="1" applyAlignment="1">
      <alignment horizontal="center"/>
    </xf>
    <xf numFmtId="0" fontId="10" fillId="4" borderId="21" xfId="0" applyFont="1" applyFill="1" applyBorder="1" applyAlignment="1">
      <alignment wrapText="1"/>
    </xf>
    <xf numFmtId="0" fontId="0" fillId="0" borderId="13" xfId="0" applyBorder="1"/>
    <xf numFmtId="0" fontId="0" fillId="5" borderId="11" xfId="0" applyFill="1" applyBorder="1" applyProtection="1">
      <protection locked="0"/>
    </xf>
    <xf numFmtId="0" fontId="0" fillId="5" borderId="14" xfId="0" applyFill="1" applyBorder="1" applyProtection="1">
      <protection locked="0"/>
    </xf>
    <xf numFmtId="0" fontId="0" fillId="5" borderId="17" xfId="0" applyFill="1" applyBorder="1" applyProtection="1">
      <protection locked="0"/>
    </xf>
    <xf numFmtId="0" fontId="0" fillId="5" borderId="18" xfId="0" applyFill="1" applyBorder="1" applyProtection="1">
      <protection locked="0"/>
    </xf>
    <xf numFmtId="164" fontId="0" fillId="5" borderId="18" xfId="0" applyNumberFormat="1" applyFill="1" applyBorder="1" applyProtection="1">
      <protection locked="0"/>
    </xf>
    <xf numFmtId="2" fontId="0" fillId="5" borderId="18" xfId="0" applyNumberFormat="1" applyFill="1" applyBorder="1" applyProtection="1">
      <protection locked="0"/>
    </xf>
    <xf numFmtId="164" fontId="0" fillId="7" borderId="18" xfId="0" applyNumberFormat="1" applyFill="1" applyBorder="1"/>
    <xf numFmtId="10" fontId="0" fillId="6" borderId="18" xfId="0" applyNumberFormat="1" applyFill="1" applyBorder="1"/>
    <xf numFmtId="164" fontId="2" fillId="7" borderId="18" xfId="0" applyNumberFormat="1" applyFont="1" applyFill="1" applyBorder="1"/>
    <xf numFmtId="0" fontId="0" fillId="8" borderId="0" xfId="0" applyFill="1"/>
    <xf numFmtId="0" fontId="0" fillId="6" borderId="12" xfId="0" applyFill="1" applyBorder="1"/>
    <xf numFmtId="164" fontId="0" fillId="8" borderId="0" xfId="0" applyNumberFormat="1" applyFill="1"/>
    <xf numFmtId="164" fontId="0" fillId="8" borderId="41" xfId="0" applyNumberFormat="1" applyFill="1" applyBorder="1"/>
    <xf numFmtId="164" fontId="0" fillId="7" borderId="0" xfId="0" applyNumberFormat="1" applyFill="1"/>
    <xf numFmtId="164" fontId="0" fillId="7" borderId="41" xfId="2" applyNumberFormat="1" applyFont="1" applyFill="1" applyBorder="1"/>
    <xf numFmtId="164" fontId="2" fillId="9" borderId="20" xfId="0" applyNumberFormat="1" applyFont="1" applyFill="1" applyBorder="1"/>
    <xf numFmtId="0" fontId="13" fillId="0" borderId="0" xfId="0" applyFont="1" applyFill="1" applyAlignment="1">
      <alignment horizontal="center" wrapText="1"/>
    </xf>
    <xf numFmtId="0" fontId="0" fillId="0" borderId="0" xfId="0" applyFill="1"/>
    <xf numFmtId="0" fontId="0" fillId="0" borderId="0" xfId="0" applyAlignment="1">
      <alignment wrapText="1"/>
    </xf>
    <xf numFmtId="2" fontId="0" fillId="8" borderId="0" xfId="0" applyNumberFormat="1" applyFill="1"/>
    <xf numFmtId="164" fontId="2" fillId="0" borderId="42" xfId="1" applyNumberFormat="1" applyFont="1" applyBorder="1"/>
    <xf numFmtId="0" fontId="0" fillId="0" borderId="43" xfId="0" applyBorder="1" applyAlignment="1">
      <alignment horizontal="left" vertical="top" wrapText="1" indent="1"/>
    </xf>
    <xf numFmtId="0" fontId="0" fillId="0" borderId="41" xfId="0" applyBorder="1" applyAlignment="1">
      <alignment horizontal="left" vertical="top" wrapText="1" indent="1"/>
    </xf>
    <xf numFmtId="0" fontId="18" fillId="0" borderId="44" xfId="4" applyBorder="1" applyAlignment="1">
      <alignment horizontal="left" vertical="center" indent="1"/>
    </xf>
    <xf numFmtId="0" fontId="18" fillId="0" borderId="0" xfId="4"/>
    <xf numFmtId="0" fontId="0" fillId="0" borderId="33" xfId="0" applyBorder="1"/>
    <xf numFmtId="0" fontId="0" fillId="0" borderId="45" xfId="0" applyBorder="1"/>
    <xf numFmtId="0" fontId="0" fillId="0" borderId="35" xfId="0" applyBorder="1"/>
    <xf numFmtId="0" fontId="19" fillId="0" borderId="0" xfId="0" applyFont="1" applyAlignment="1">
      <alignment horizontal="left" vertical="top" wrapText="1" indent="2"/>
    </xf>
    <xf numFmtId="0" fontId="20" fillId="7" borderId="35" xfId="0" applyFont="1" applyFill="1" applyBorder="1"/>
    <xf numFmtId="0" fontId="23" fillId="0" borderId="0" xfId="0" applyFont="1"/>
    <xf numFmtId="9" fontId="23" fillId="0" borderId="0" xfId="3" applyFont="1" applyProtection="1"/>
    <xf numFmtId="9" fontId="23" fillId="0" borderId="0" xfId="0" applyNumberFormat="1" applyFont="1"/>
    <xf numFmtId="0" fontId="24" fillId="0" borderId="0" xfId="0" applyFont="1"/>
    <xf numFmtId="0" fontId="25" fillId="0" borderId="0" xfId="0" applyFont="1" applyAlignment="1">
      <alignment horizontal="left"/>
    </xf>
    <xf numFmtId="4" fontId="19" fillId="0" borderId="0" xfId="0" applyNumberFormat="1" applyFont="1"/>
    <xf numFmtId="4" fontId="26" fillId="0" borderId="0" xfId="0" applyNumberFormat="1" applyFont="1"/>
    <xf numFmtId="0" fontId="19" fillId="0" borderId="0" xfId="0" applyFont="1"/>
    <xf numFmtId="0" fontId="27" fillId="0" borderId="0" xfId="0" applyFont="1"/>
    <xf numFmtId="0" fontId="23" fillId="0" borderId="0" xfId="0" applyFont="1" applyAlignment="1">
      <alignment vertical="center"/>
    </xf>
    <xf numFmtId="4" fontId="19" fillId="11" borderId="0" xfId="0" applyNumberFormat="1" applyFont="1" applyFill="1" applyAlignment="1">
      <alignment vertical="center"/>
    </xf>
    <xf numFmtId="4" fontId="19" fillId="11" borderId="46" xfId="0" applyNumberFormat="1" applyFont="1" applyFill="1" applyBorder="1" applyAlignment="1">
      <alignment vertical="center"/>
    </xf>
    <xf numFmtId="44" fontId="28" fillId="0" borderId="0" xfId="2" applyFont="1" applyFill="1" applyBorder="1" applyAlignment="1" applyProtection="1">
      <alignment vertical="center"/>
    </xf>
    <xf numFmtId="0" fontId="29" fillId="0" borderId="0" xfId="0" applyFont="1" applyAlignment="1">
      <alignment horizontal="left" vertical="center" wrapText="1" indent="1"/>
    </xf>
    <xf numFmtId="44" fontId="28" fillId="0" borderId="47" xfId="2" applyFont="1" applyFill="1" applyBorder="1" applyAlignment="1" applyProtection="1">
      <alignment vertical="center"/>
    </xf>
    <xf numFmtId="44" fontId="28" fillId="0" borderId="48" xfId="2" applyFont="1" applyFill="1" applyBorder="1" applyAlignment="1" applyProtection="1">
      <alignment vertical="center"/>
    </xf>
    <xf numFmtId="44" fontId="28" fillId="0" borderId="49" xfId="2" applyFont="1" applyFill="1" applyBorder="1" applyAlignment="1" applyProtection="1">
      <alignment vertical="center"/>
    </xf>
    <xf numFmtId="0" fontId="29" fillId="0" borderId="50" xfId="0" applyFont="1" applyBorder="1" applyAlignment="1">
      <alignment horizontal="left" vertical="center" wrapText="1" indent="1"/>
    </xf>
    <xf numFmtId="44" fontId="28" fillId="0" borderId="51" xfId="2" applyFont="1" applyFill="1" applyBorder="1" applyAlignment="1" applyProtection="1">
      <alignment vertical="center"/>
    </xf>
    <xf numFmtId="43" fontId="28" fillId="12" borderId="52" xfId="1" applyFont="1" applyFill="1" applyBorder="1" applyAlignment="1" applyProtection="1">
      <alignment vertical="center"/>
      <protection locked="0"/>
    </xf>
    <xf numFmtId="43" fontId="28" fillId="12" borderId="53" xfId="1" applyFont="1" applyFill="1" applyBorder="1" applyAlignment="1" applyProtection="1">
      <alignment vertical="center"/>
      <protection locked="0"/>
    </xf>
    <xf numFmtId="0" fontId="19" fillId="12" borderId="50" xfId="0" applyFont="1" applyFill="1" applyBorder="1" applyAlignment="1">
      <alignment horizontal="left" vertical="center" wrapText="1" indent="1"/>
    </xf>
    <xf numFmtId="0" fontId="19" fillId="0" borderId="50" xfId="0" applyFont="1" applyBorder="1" applyAlignment="1">
      <alignment horizontal="left" vertical="center" wrapText="1" indent="1"/>
    </xf>
    <xf numFmtId="0" fontId="30" fillId="10" borderId="34" xfId="0" applyFont="1" applyFill="1" applyBorder="1" applyAlignment="1">
      <alignment horizontal="center" vertical="center" wrapText="1"/>
    </xf>
    <xf numFmtId="0" fontId="30" fillId="10" borderId="54" xfId="0" applyFont="1" applyFill="1" applyBorder="1" applyAlignment="1">
      <alignment horizontal="center" vertical="center" wrapText="1"/>
    </xf>
    <xf numFmtId="0" fontId="30" fillId="10" borderId="55" xfId="0" applyFont="1" applyFill="1" applyBorder="1" applyAlignment="1">
      <alignment horizontal="center" vertical="center" wrapText="1"/>
    </xf>
    <xf numFmtId="0" fontId="31" fillId="13" borderId="56" xfId="0" applyFont="1" applyFill="1" applyBorder="1" applyAlignment="1">
      <alignment horizontal="left" vertical="center"/>
    </xf>
    <xf numFmtId="0" fontId="32" fillId="0" borderId="0" xfId="0" applyFont="1"/>
    <xf numFmtId="0" fontId="33" fillId="0" borderId="0" xfId="0" applyFont="1"/>
    <xf numFmtId="0" fontId="29" fillId="0" borderId="0" xfId="0" applyFont="1"/>
    <xf numFmtId="44" fontId="19" fillId="0" borderId="57" xfId="0" applyNumberFormat="1" applyFont="1" applyBorder="1"/>
    <xf numFmtId="44" fontId="19" fillId="0" borderId="0" xfId="2" applyFont="1"/>
    <xf numFmtId="44" fontId="19" fillId="12" borderId="0" xfId="2" applyFont="1" applyFill="1"/>
    <xf numFmtId="0" fontId="34" fillId="0" borderId="0" xfId="0" applyFont="1"/>
    <xf numFmtId="0" fontId="35" fillId="0" borderId="0" xfId="0" applyFont="1"/>
    <xf numFmtId="0" fontId="12" fillId="10" borderId="0" xfId="5" applyFont="1" applyFill="1"/>
    <xf numFmtId="0" fontId="23" fillId="0" borderId="0" xfId="0" applyFont="1" applyAlignment="1">
      <alignment horizontal="left" vertical="center"/>
    </xf>
    <xf numFmtId="44" fontId="19" fillId="7" borderId="0" xfId="2" applyFont="1" applyFill="1" applyBorder="1" applyAlignment="1">
      <alignment horizontal="left" vertical="center" indent="2"/>
    </xf>
    <xf numFmtId="44" fontId="28" fillId="0" borderId="60" xfId="2" applyFont="1" applyFill="1" applyBorder="1" applyAlignment="1" applyProtection="1">
      <alignment vertical="center"/>
    </xf>
    <xf numFmtId="4" fontId="28" fillId="0" borderId="0" xfId="0" applyNumberFormat="1" applyFont="1" applyAlignment="1">
      <alignment vertical="center"/>
    </xf>
    <xf numFmtId="0" fontId="30" fillId="0" borderId="0" xfId="0" applyFont="1" applyAlignment="1">
      <alignment horizontal="center" vertical="center" wrapText="1"/>
    </xf>
    <xf numFmtId="10" fontId="28" fillId="0" borderId="0" xfId="3" applyNumberFormat="1" applyFont="1" applyFill="1" applyBorder="1" applyAlignment="1" applyProtection="1">
      <alignment vertical="center"/>
    </xf>
    <xf numFmtId="0" fontId="31" fillId="0" borderId="0" xfId="0" applyFont="1" applyAlignment="1">
      <alignment horizontal="left" vertical="center" wrapText="1" indent="1"/>
    </xf>
    <xf numFmtId="44" fontId="28" fillId="0" borderId="0" xfId="2" applyFont="1" applyFill="1" applyBorder="1" applyAlignment="1" applyProtection="1">
      <alignment horizontal="center" vertical="center"/>
      <protection locked="0"/>
    </xf>
    <xf numFmtId="0" fontId="28" fillId="0" borderId="0" xfId="0" applyFont="1" applyAlignment="1">
      <alignment horizontal="left" vertical="center" wrapText="1" indent="1"/>
    </xf>
    <xf numFmtId="44" fontId="28" fillId="0" borderId="61" xfId="2" applyFont="1" applyFill="1" applyBorder="1" applyAlignment="1" applyProtection="1">
      <alignment vertical="center"/>
    </xf>
    <xf numFmtId="44" fontId="28" fillId="0" borderId="62" xfId="2" applyFont="1" applyFill="1" applyBorder="1" applyAlignment="1" applyProtection="1">
      <alignment vertical="center"/>
    </xf>
    <xf numFmtId="0" fontId="31" fillId="0" borderId="49" xfId="0" applyFont="1" applyBorder="1" applyAlignment="1">
      <alignment horizontal="left" vertical="center" wrapText="1" indent="1"/>
    </xf>
    <xf numFmtId="44" fontId="28" fillId="0" borderId="63" xfId="2" applyFont="1" applyFill="1" applyBorder="1" applyAlignment="1" applyProtection="1">
      <alignment vertical="center"/>
    </xf>
    <xf numFmtId="44" fontId="28" fillId="0" borderId="64" xfId="2" applyFont="1" applyFill="1" applyBorder="1" applyAlignment="1" applyProtection="1">
      <alignment vertical="center"/>
    </xf>
    <xf numFmtId="44" fontId="28" fillId="12" borderId="52" xfId="2" applyFont="1" applyFill="1" applyBorder="1" applyAlignment="1" applyProtection="1">
      <alignment horizontal="center" vertical="center"/>
      <protection locked="0"/>
    </xf>
    <xf numFmtId="44" fontId="28" fillId="12" borderId="53" xfId="2" applyFont="1" applyFill="1" applyBorder="1" applyAlignment="1" applyProtection="1">
      <alignment horizontal="center" vertical="center"/>
      <protection locked="0"/>
    </xf>
    <xf numFmtId="0" fontId="28" fillId="0" borderId="53" xfId="0" applyFont="1" applyBorder="1" applyAlignment="1">
      <alignment horizontal="left" vertical="center" wrapText="1" indent="1"/>
    </xf>
    <xf numFmtId="44" fontId="28" fillId="12" borderId="60" xfId="2" applyFont="1" applyFill="1" applyBorder="1" applyAlignment="1" applyProtection="1">
      <alignment horizontal="center" vertical="center"/>
      <protection locked="0"/>
    </xf>
    <xf numFmtId="44" fontId="28" fillId="12" borderId="49" xfId="2" applyFont="1" applyFill="1" applyBorder="1" applyAlignment="1" applyProtection="1">
      <alignment horizontal="center" vertical="center"/>
      <protection locked="0"/>
    </xf>
    <xf numFmtId="0" fontId="28" fillId="0" borderId="49" xfId="0" applyFont="1" applyBorder="1" applyAlignment="1">
      <alignment horizontal="left" vertical="center" wrapText="1" indent="1"/>
    </xf>
    <xf numFmtId="0" fontId="19" fillId="0" borderId="0" xfId="0" applyFont="1" applyAlignment="1">
      <alignment horizontal="left" vertical="center" indent="1"/>
    </xf>
    <xf numFmtId="0" fontId="30" fillId="10" borderId="33" xfId="0" applyFont="1" applyFill="1" applyBorder="1" applyAlignment="1">
      <alignment horizontal="center" vertical="center" wrapText="1"/>
    </xf>
    <xf numFmtId="0" fontId="30" fillId="10" borderId="35" xfId="0" applyFont="1" applyFill="1" applyBorder="1" applyAlignment="1">
      <alignment horizontal="center" vertical="center" wrapText="1"/>
    </xf>
    <xf numFmtId="0" fontId="29" fillId="0" borderId="0" xfId="0" applyFont="1" applyAlignment="1">
      <alignment horizontal="center"/>
    </xf>
    <xf numFmtId="0" fontId="31" fillId="0" borderId="0" xfId="0" applyFont="1"/>
    <xf numFmtId="0" fontId="12" fillId="0" borderId="0" xfId="5" applyFont="1"/>
    <xf numFmtId="44" fontId="19" fillId="0" borderId="0" xfId="0" applyNumberFormat="1" applyFont="1"/>
    <xf numFmtId="16" fontId="19" fillId="0" borderId="0" xfId="0" applyNumberFormat="1" applyFont="1"/>
    <xf numFmtId="0" fontId="19" fillId="0" borderId="57" xfId="0" applyFont="1" applyBorder="1"/>
    <xf numFmtId="0" fontId="19" fillId="12" borderId="0" xfId="0" applyFont="1" applyFill="1"/>
    <xf numFmtId="0" fontId="19" fillId="0" borderId="0" xfId="0" applyFont="1" applyAlignment="1">
      <alignment horizontal="center"/>
    </xf>
    <xf numFmtId="0" fontId="39" fillId="0" borderId="0" xfId="5" applyFont="1"/>
    <xf numFmtId="0" fontId="10" fillId="4" borderId="65" xfId="0" applyFont="1" applyFill="1" applyBorder="1" applyAlignment="1">
      <alignment wrapText="1"/>
    </xf>
    <xf numFmtId="0" fontId="10" fillId="4" borderId="65" xfId="0" applyFont="1" applyFill="1" applyBorder="1" applyAlignment="1">
      <alignment horizontal="center" wrapText="1"/>
    </xf>
    <xf numFmtId="0" fontId="18" fillId="0" borderId="0" xfId="4" applyFill="1" applyAlignment="1" applyProtection="1">
      <alignment horizontal="center"/>
      <protection locked="0"/>
    </xf>
    <xf numFmtId="0" fontId="18" fillId="0" borderId="31" xfId="4" applyFill="1" applyBorder="1" applyAlignment="1" applyProtection="1">
      <alignment horizontal="center"/>
      <protection locked="0"/>
    </xf>
    <xf numFmtId="0" fontId="35" fillId="0" borderId="0" xfId="0" applyFont="1" applyAlignment="1">
      <alignment horizontal="center" vertical="center" wrapText="1"/>
    </xf>
    <xf numFmtId="0" fontId="17" fillId="0" borderId="0" xfId="0" applyFont="1" applyBorder="1" applyAlignment="1">
      <alignment horizontal="left" wrapText="1"/>
    </xf>
    <xf numFmtId="0" fontId="17" fillId="0" borderId="32" xfId="0" applyFont="1" applyBorder="1" applyAlignment="1">
      <alignment horizontal="left" wrapText="1"/>
    </xf>
    <xf numFmtId="0" fontId="17" fillId="0" borderId="31" xfId="0" applyFont="1" applyBorder="1" applyAlignment="1">
      <alignment horizontal="left" wrapText="1"/>
    </xf>
    <xf numFmtId="0" fontId="0" fillId="0" borderId="44" xfId="0" applyBorder="1"/>
    <xf numFmtId="0" fontId="0" fillId="0" borderId="41" xfId="0" applyBorder="1"/>
    <xf numFmtId="0" fontId="0" fillId="0" borderId="43" xfId="0" applyBorder="1"/>
    <xf numFmtId="0" fontId="12" fillId="14" borderId="0" xfId="0" applyFont="1" applyFill="1"/>
    <xf numFmtId="0" fontId="41" fillId="14" borderId="0" xfId="0" applyFont="1" applyFill="1"/>
    <xf numFmtId="0" fontId="0" fillId="0" borderId="0" xfId="0" applyBorder="1"/>
    <xf numFmtId="0" fontId="2" fillId="0" borderId="35" xfId="0" applyFont="1" applyBorder="1"/>
    <xf numFmtId="0" fontId="0" fillId="0" borderId="32" xfId="0" applyBorder="1"/>
    <xf numFmtId="0" fontId="0" fillId="0" borderId="31" xfId="0" applyBorder="1"/>
    <xf numFmtId="0" fontId="0" fillId="0" borderId="32" xfId="0" quotePrefix="1" applyBorder="1"/>
    <xf numFmtId="0" fontId="0" fillId="0" borderId="32" xfId="0" quotePrefix="1" applyFill="1" applyBorder="1"/>
    <xf numFmtId="0" fontId="0" fillId="0" borderId="44" xfId="0" quotePrefix="1" applyFill="1" applyBorder="1"/>
    <xf numFmtId="0" fontId="5" fillId="0" borderId="0" xfId="0" applyFont="1" applyProtection="1"/>
    <xf numFmtId="0" fontId="0" fillId="0" borderId="0" xfId="0" applyProtection="1"/>
    <xf numFmtId="0" fontId="9" fillId="0" borderId="0" xfId="0" applyFont="1" applyProtection="1"/>
    <xf numFmtId="0" fontId="2" fillId="4" borderId="38" xfId="0" applyFont="1" applyFill="1" applyBorder="1" applyProtection="1"/>
    <xf numFmtId="0" fontId="2" fillId="4" borderId="36" xfId="0" applyFont="1" applyFill="1" applyBorder="1" applyAlignment="1" applyProtection="1">
      <alignment wrapText="1"/>
    </xf>
    <xf numFmtId="0" fontId="2" fillId="4" borderId="38" xfId="0" applyFont="1" applyFill="1" applyBorder="1" applyAlignment="1" applyProtection="1">
      <alignment wrapText="1"/>
    </xf>
    <xf numFmtId="0" fontId="2" fillId="4" borderId="37" xfId="0" applyFont="1" applyFill="1" applyBorder="1" applyAlignment="1" applyProtection="1">
      <alignment wrapText="1"/>
    </xf>
    <xf numFmtId="0" fontId="2" fillId="4" borderId="39" xfId="0" applyFont="1" applyFill="1" applyBorder="1" applyProtection="1"/>
    <xf numFmtId="0" fontId="2" fillId="4" borderId="40" xfId="0" applyFont="1" applyFill="1" applyBorder="1" applyAlignment="1" applyProtection="1">
      <alignment wrapText="1"/>
    </xf>
    <xf numFmtId="0" fontId="0" fillId="0" borderId="11" xfId="0" applyBorder="1" applyProtection="1"/>
    <xf numFmtId="0" fontId="0" fillId="0" borderId="12" xfId="0" applyBorder="1" applyProtection="1"/>
    <xf numFmtId="43" fontId="0" fillId="0" borderId="12" xfId="1" applyFont="1" applyBorder="1" applyProtection="1"/>
    <xf numFmtId="43" fontId="0" fillId="0" borderId="13" xfId="1" applyFont="1" applyBorder="1" applyProtection="1"/>
    <xf numFmtId="0" fontId="2" fillId="0" borderId="11" xfId="0" applyFont="1" applyBorder="1" applyProtection="1"/>
    <xf numFmtId="0" fontId="0" fillId="0" borderId="13" xfId="0" applyBorder="1" applyProtection="1"/>
    <xf numFmtId="0" fontId="0" fillId="0" borderId="14" xfId="0" applyBorder="1" applyProtection="1"/>
    <xf numFmtId="0" fontId="0" fillId="0" borderId="15" xfId="0" applyBorder="1" applyProtection="1"/>
    <xf numFmtId="43" fontId="0" fillId="0" borderId="15" xfId="1" applyFont="1" applyBorder="1" applyProtection="1"/>
    <xf numFmtId="43" fontId="0" fillId="0" borderId="16" xfId="1" applyFont="1" applyBorder="1" applyProtection="1"/>
    <xf numFmtId="0" fontId="2" fillId="0" borderId="14" xfId="0" applyFont="1" applyBorder="1" applyProtection="1"/>
    <xf numFmtId="0" fontId="0" fillId="0" borderId="16" xfId="0" applyBorder="1" applyProtection="1"/>
    <xf numFmtId="0" fontId="0" fillId="0" borderId="17" xfId="0" applyBorder="1" applyProtection="1"/>
    <xf numFmtId="0" fontId="0" fillId="0" borderId="18" xfId="0" applyBorder="1" applyProtection="1"/>
    <xf numFmtId="43" fontId="0" fillId="0" borderId="18" xfId="1" applyFont="1" applyBorder="1" applyProtection="1"/>
    <xf numFmtId="43" fontId="0" fillId="0" borderId="19" xfId="1" applyFont="1" applyBorder="1" applyProtection="1"/>
    <xf numFmtId="0" fontId="2" fillId="0" borderId="17" xfId="0" applyFont="1" applyBorder="1" applyProtection="1"/>
    <xf numFmtId="0" fontId="0" fillId="0" borderId="19" xfId="0" applyBorder="1" applyProtection="1"/>
    <xf numFmtId="0" fontId="2" fillId="0" borderId="0" xfId="0" applyFont="1" applyProtection="1"/>
    <xf numFmtId="43" fontId="2" fillId="0" borderId="20" xfId="0" applyNumberFormat="1" applyFont="1" applyBorder="1" applyProtection="1"/>
    <xf numFmtId="0" fontId="0" fillId="0" borderId="3" xfId="0" applyBorder="1" applyProtection="1"/>
    <xf numFmtId="0" fontId="0" fillId="0" borderId="5" xfId="0" applyBorder="1" applyProtection="1"/>
    <xf numFmtId="0" fontId="0" fillId="0" borderId="6" xfId="0" applyBorder="1" applyProtection="1"/>
    <xf numFmtId="0" fontId="0" fillId="0" borderId="7" xfId="0" applyBorder="1" applyProtection="1"/>
    <xf numFmtId="0" fontId="0" fillId="0" borderId="8" xfId="0" applyBorder="1" applyProtection="1"/>
    <xf numFmtId="0" fontId="0" fillId="0" borderId="10" xfId="0" applyNumberFormat="1" applyBorder="1" applyProtection="1"/>
    <xf numFmtId="0" fontId="0" fillId="0" borderId="10" xfId="0" applyBorder="1" applyProtection="1"/>
    <xf numFmtId="2" fontId="0" fillId="0" borderId="0" xfId="0" applyNumberFormat="1" applyProtection="1"/>
    <xf numFmtId="0" fontId="15" fillId="0" borderId="32" xfId="0" applyFont="1" applyBorder="1" applyAlignment="1" applyProtection="1">
      <alignment horizontal="center" vertical="top" wrapText="1"/>
      <protection locked="0"/>
    </xf>
    <xf numFmtId="0" fontId="15" fillId="0" borderId="0" xfId="0" applyFont="1" applyAlignment="1" applyProtection="1">
      <alignment horizontal="center" vertical="top" wrapText="1"/>
      <protection locked="0"/>
    </xf>
    <xf numFmtId="0" fontId="15" fillId="0" borderId="31" xfId="0" applyFont="1" applyBorder="1" applyAlignment="1" applyProtection="1">
      <alignment horizontal="center" vertical="top" wrapText="1"/>
      <protection locked="0"/>
    </xf>
    <xf numFmtId="0" fontId="0" fillId="0" borderId="32" xfId="0" applyBorder="1" applyAlignment="1">
      <alignment horizontal="center" wrapText="1"/>
    </xf>
    <xf numFmtId="0" fontId="0" fillId="0" borderId="0" xfId="0" applyBorder="1" applyAlignment="1">
      <alignment horizontal="center" wrapText="1"/>
    </xf>
    <xf numFmtId="0" fontId="0" fillId="0" borderId="31" xfId="0" applyBorder="1" applyAlignment="1">
      <alignment horizontal="center" wrapText="1"/>
    </xf>
    <xf numFmtId="0" fontId="5" fillId="0" borderId="0" xfId="5" applyFont="1" applyAlignment="1">
      <alignment horizontal="left"/>
    </xf>
    <xf numFmtId="0" fontId="21" fillId="0" borderId="0" xfId="0" applyFont="1" applyAlignment="1">
      <alignment horizontal="left"/>
    </xf>
    <xf numFmtId="0" fontId="14" fillId="10" borderId="0" xfId="0" applyFont="1" applyFill="1" applyAlignment="1">
      <alignment horizontal="center" wrapText="1"/>
    </xf>
    <xf numFmtId="0" fontId="15" fillId="0" borderId="44" xfId="0" applyFont="1" applyBorder="1" applyAlignment="1">
      <alignment horizontal="left" vertical="top" wrapText="1" indent="2"/>
    </xf>
    <xf numFmtId="0" fontId="15" fillId="0" borderId="41" xfId="0" applyFont="1" applyBorder="1" applyAlignment="1">
      <alignment horizontal="left" vertical="top" wrapText="1" indent="2"/>
    </xf>
    <xf numFmtId="0" fontId="15" fillId="0" borderId="43" xfId="0" applyFont="1" applyBorder="1" applyAlignment="1">
      <alignment horizontal="left" vertical="top" wrapText="1" indent="2"/>
    </xf>
    <xf numFmtId="0" fontId="18" fillId="0" borderId="0" xfId="4" applyFill="1" applyAlignment="1" applyProtection="1">
      <alignment horizontal="center"/>
      <protection locked="0"/>
    </xf>
    <xf numFmtId="0" fontId="18" fillId="0" borderId="31" xfId="4" applyFill="1" applyBorder="1" applyAlignment="1" applyProtection="1">
      <alignment horizontal="center"/>
      <protection locked="0"/>
    </xf>
    <xf numFmtId="0" fontId="15" fillId="0" borderId="0" xfId="4" applyFont="1" applyFill="1" applyAlignment="1" applyProtection="1">
      <alignment horizontal="center" vertical="center" wrapText="1"/>
      <protection locked="0"/>
    </xf>
    <xf numFmtId="0" fontId="15" fillId="0" borderId="31" xfId="4" applyFont="1" applyFill="1" applyBorder="1" applyAlignment="1" applyProtection="1">
      <alignment horizontal="center" vertical="center" wrapText="1"/>
      <protection locked="0"/>
    </xf>
    <xf numFmtId="0" fontId="18" fillId="0" borderId="0" xfId="4" applyFill="1" applyAlignment="1" applyProtection="1">
      <alignment horizontal="center" vertical="center"/>
      <protection locked="0"/>
    </xf>
    <xf numFmtId="0" fontId="18" fillId="0" borderId="31" xfId="4" applyFill="1" applyBorder="1" applyAlignment="1" applyProtection="1">
      <alignment horizontal="center" vertical="center"/>
      <protection locked="0"/>
    </xf>
    <xf numFmtId="0" fontId="14" fillId="10" borderId="35" xfId="0" applyFont="1" applyFill="1" applyBorder="1" applyAlignment="1">
      <alignment horizontal="center" wrapText="1"/>
    </xf>
    <xf numFmtId="0" fontId="14" fillId="10" borderId="45" xfId="0" applyFont="1" applyFill="1" applyBorder="1" applyAlignment="1">
      <alignment horizontal="center" wrapText="1"/>
    </xf>
    <xf numFmtId="0" fontId="14" fillId="10" borderId="33" xfId="0" applyFont="1" applyFill="1" applyBorder="1" applyAlignment="1">
      <alignment horizontal="center" wrapText="1"/>
    </xf>
    <xf numFmtId="0" fontId="15" fillId="0" borderId="32" xfId="0" applyFont="1" applyBorder="1" applyAlignment="1">
      <alignment horizontal="left" vertical="top" wrapText="1" indent="2"/>
    </xf>
    <xf numFmtId="0" fontId="15" fillId="0" borderId="0" xfId="0" applyFont="1" applyBorder="1" applyAlignment="1">
      <alignment horizontal="left" vertical="top" wrapText="1" indent="2"/>
    </xf>
    <xf numFmtId="0" fontId="15" fillId="0" borderId="31" xfId="0" applyFont="1" applyBorder="1" applyAlignment="1">
      <alignment horizontal="left" vertical="top" wrapText="1" indent="2"/>
    </xf>
    <xf numFmtId="0" fontId="19" fillId="0" borderId="0" xfId="0" quotePrefix="1" applyFont="1" applyAlignment="1">
      <alignment horizontal="left" vertical="center" wrapText="1"/>
    </xf>
    <xf numFmtId="0" fontId="35" fillId="0" borderId="0" xfId="0" applyFont="1" applyAlignment="1">
      <alignment horizontal="center" vertical="center" wrapText="1"/>
    </xf>
    <xf numFmtId="44" fontId="37" fillId="7" borderId="59" xfId="2" applyFont="1" applyFill="1" applyBorder="1" applyAlignment="1">
      <alignment horizontal="right" vertical="center"/>
    </xf>
    <xf numFmtId="44" fontId="37" fillId="7" borderId="58" xfId="2" applyFont="1" applyFill="1" applyBorder="1" applyAlignment="1">
      <alignment horizontal="right" vertical="center"/>
    </xf>
    <xf numFmtId="0" fontId="0" fillId="0" borderId="32" xfId="0" quotePrefix="1" applyBorder="1" applyAlignment="1">
      <alignment horizontal="left" vertical="center" wrapText="1"/>
    </xf>
    <xf numFmtId="0" fontId="0" fillId="0" borderId="0" xfId="0" quotePrefix="1" applyBorder="1" applyAlignment="1">
      <alignment horizontal="left" vertical="center" wrapText="1"/>
    </xf>
    <xf numFmtId="0" fontId="0" fillId="0" borderId="32" xfId="0" quotePrefix="1" applyFill="1" applyBorder="1" applyAlignment="1">
      <alignment horizontal="left" vertical="center" wrapText="1"/>
    </xf>
    <xf numFmtId="0" fontId="0" fillId="0" borderId="0" xfId="0" quotePrefix="1" applyFill="1" applyBorder="1" applyAlignment="1">
      <alignment horizontal="left" vertical="center" wrapText="1"/>
    </xf>
    <xf numFmtId="0" fontId="7" fillId="2" borderId="0" xfId="0" applyFont="1" applyFill="1" applyAlignment="1">
      <alignment horizontal="center" wrapText="1"/>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3" fillId="2" borderId="0" xfId="0" applyFont="1" applyFill="1" applyAlignment="1">
      <alignment horizontal="center" wrapText="1"/>
    </xf>
    <xf numFmtId="0" fontId="0" fillId="5" borderId="1" xfId="0" applyFill="1" applyBorder="1" applyAlignment="1">
      <alignment horizontal="center"/>
    </xf>
    <xf numFmtId="0" fontId="0" fillId="5" borderId="2" xfId="0" applyFill="1" applyBorder="1" applyAlignment="1">
      <alignment horizontal="center"/>
    </xf>
    <xf numFmtId="0" fontId="4" fillId="3" borderId="3" xfId="0" applyFont="1" applyFill="1" applyBorder="1" applyAlignment="1">
      <alignment horizontal="center" vertical="top"/>
    </xf>
    <xf numFmtId="0" fontId="4" fillId="3" borderId="4" xfId="0" applyFont="1" applyFill="1" applyBorder="1" applyAlignment="1">
      <alignment horizontal="center" vertical="top"/>
    </xf>
    <xf numFmtId="0" fontId="4" fillId="3" borderId="5" xfId="0" applyFont="1" applyFill="1" applyBorder="1" applyAlignment="1">
      <alignment horizontal="center" vertical="top"/>
    </xf>
    <xf numFmtId="0" fontId="4" fillId="3" borderId="25"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8" xfId="0" applyFont="1" applyFill="1" applyBorder="1" applyAlignment="1">
      <alignment horizontal="center" vertical="top" wrapText="1"/>
    </xf>
    <xf numFmtId="0" fontId="4" fillId="3" borderId="9"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13" fillId="2" borderId="0" xfId="0" applyFont="1" applyFill="1" applyAlignment="1">
      <alignment horizontal="center" wrapText="1"/>
    </xf>
    <xf numFmtId="0" fontId="12" fillId="2" borderId="0" xfId="0" applyFont="1" applyFill="1" applyAlignment="1">
      <alignment horizontal="center"/>
    </xf>
    <xf numFmtId="0" fontId="5" fillId="3" borderId="25" xfId="0" applyFont="1" applyFill="1" applyBorder="1" applyAlignment="1">
      <alignment horizontal="center" vertical="center"/>
    </xf>
    <xf numFmtId="0" fontId="5" fillId="3" borderId="26" xfId="0" applyFont="1" applyFill="1" applyBorder="1" applyAlignment="1">
      <alignment horizontal="center" vertical="center"/>
    </xf>
    <xf numFmtId="0" fontId="4" fillId="3" borderId="3" xfId="0" applyFont="1" applyFill="1" applyBorder="1" applyAlignment="1">
      <alignment horizontal="center" vertical="top" wrapText="1"/>
    </xf>
    <xf numFmtId="0" fontId="4" fillId="3" borderId="4" xfId="0" applyFont="1" applyFill="1" applyBorder="1" applyAlignment="1">
      <alignment horizontal="center" vertical="top" wrapText="1"/>
    </xf>
    <xf numFmtId="0" fontId="2" fillId="0" borderId="1" xfId="0" applyFont="1" applyBorder="1" applyAlignment="1" applyProtection="1">
      <alignment horizontal="center"/>
    </xf>
    <xf numFmtId="0" fontId="2" fillId="0" borderId="2" xfId="0" applyFont="1" applyBorder="1" applyAlignment="1" applyProtection="1">
      <alignment horizontal="center"/>
    </xf>
  </cellXfs>
  <cellStyles count="6">
    <cellStyle name="Comma" xfId="1" builtinId="3"/>
    <cellStyle name="Currency" xfId="2" builtinId="4"/>
    <cellStyle name="Hyperlink" xfId="4" builtinId="8"/>
    <cellStyle name="Normal" xfId="0" builtinId="0"/>
    <cellStyle name="Normal 2" xfId="5" xr:uid="{0844BB66-4857-4A0C-A409-6F0E7F76D2BE}"/>
    <cellStyle name="Percent" xfId="3" builtinId="5"/>
  </cellStyles>
  <dxfs count="40">
    <dxf>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numFmt numFmtId="164" formatCode="&quot;$&quot;#,##0.00"/>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numFmt numFmtId="14" formatCode="0.00%"/>
      <fill>
        <patternFill patternType="solid">
          <fgColor indexed="64"/>
          <bgColor theme="5" tint="0.59999389629810485"/>
        </patternFill>
      </fill>
      <border diagonalUp="0" diagonalDown="0">
        <left style="thin">
          <color indexed="64"/>
        </left>
        <right style="thin">
          <color indexed="64"/>
        </right>
        <top style="thin">
          <color indexed="64"/>
        </top>
        <bottom style="thin">
          <color indexed="64"/>
        </bottom>
        <vertical/>
        <horizontal/>
      </border>
    </dxf>
    <dxf>
      <numFmt numFmtId="164" formatCode="&quot;$&quot;#,##0.00"/>
      <fill>
        <patternFill patternType="solid">
          <fgColor indexed="64"/>
          <bgColor theme="9" tint="0.59999389629810485"/>
        </patternFill>
      </fill>
      <border diagonalUp="0" diagonalDown="0">
        <left style="thin">
          <color indexed="64"/>
        </left>
        <right style="thin">
          <color indexed="64"/>
        </right>
        <top style="thin">
          <color indexed="64"/>
        </top>
        <bottom style="thin">
          <color indexed="64"/>
        </bottom>
        <vertical/>
        <horizontal/>
      </border>
      <protection locked="0" hidden="0"/>
    </dxf>
    <dxf>
      <numFmt numFmtId="164" formatCode="&quot;$&quot;#,##0.00"/>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numFmt numFmtId="164" formatCode="&quot;$&quot;#,##0.00"/>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numFmt numFmtId="164" formatCode="&quot;$&quot;#,##0.00"/>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numFmt numFmtId="164" formatCode="&quot;$&quot;#,##0.00"/>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9" tint="0.59999389629810485"/>
        </patternFill>
      </fill>
      <border diagonalUp="0" diagonalDown="0">
        <left style="thin">
          <color indexed="64"/>
        </left>
        <right style="thin">
          <color indexed="64"/>
        </right>
        <top style="thin">
          <color indexed="64"/>
        </top>
        <bottom style="thin">
          <color indexed="64"/>
        </bottom>
        <vertical/>
        <horizontal/>
      </border>
      <protection locked="0" hidden="0"/>
    </dxf>
    <dxf>
      <numFmt numFmtId="164" formatCode="&quot;$&quot;#,##0.00"/>
      <fill>
        <patternFill patternType="solid">
          <fgColor indexed="64"/>
          <bgColor theme="9" tint="0.59999389629810485"/>
        </patternFill>
      </fill>
      <border diagonalUp="0" diagonalDown="0">
        <left style="thin">
          <color indexed="64"/>
        </left>
        <right style="thin">
          <color indexed="64"/>
        </right>
        <top style="thin">
          <color indexed="64"/>
        </top>
        <bottom style="thin">
          <color indexed="64"/>
        </bottom>
        <vertical/>
        <horizontal/>
      </border>
      <protection locked="0" hidden="0"/>
    </dxf>
    <dxf>
      <numFmt numFmtId="164" formatCode="&quot;$&quot;#,##0.00"/>
      <fill>
        <patternFill patternType="solid">
          <fgColor indexed="64"/>
          <bgColor theme="9" tint="0.5999938962981048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9" tint="0.5999938962981048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9" tint="0.5999938962981048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9" tint="0.59999389629810485"/>
        </patternFill>
      </fill>
      <border diagonalUp="0" diagonalDown="0">
        <left/>
        <right style="thin">
          <color indexed="64"/>
        </right>
        <top style="thin">
          <color indexed="64"/>
        </top>
        <bottom style="thin">
          <color indexed="64"/>
        </bottom>
        <vertical/>
        <horizontal/>
      </border>
      <protection locked="0" hidden="0"/>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center" vertical="bottom" textRotation="0" wrapText="1" indent="0" justifyLastLine="0" shrinkToFit="0" readingOrder="0"/>
    </dxf>
    <dxf>
      <font>
        <color rgb="FFFF0000"/>
      </font>
    </dxf>
    <dxf>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indexed="64"/>
          <bgColor theme="0"/>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4" formatCode="0.00%"/>
      <fill>
        <patternFill patternType="solid">
          <fgColor indexed="64"/>
          <bgColor theme="5" tint="0.59999389629810485"/>
        </patternFill>
      </fill>
      <border diagonalUp="0" diagonalDown="0">
        <left style="thin">
          <color indexed="64"/>
        </left>
        <right style="thin">
          <color indexed="64"/>
        </right>
        <top style="thin">
          <color indexed="64"/>
        </top>
        <bottom style="thin">
          <color indexed="64"/>
        </bottom>
        <vertical/>
        <horizontal/>
      </border>
    </dxf>
    <dxf>
      <numFmt numFmtId="164" formatCode="&quot;$&quot;#,##0.00"/>
      <fill>
        <patternFill patternType="solid">
          <fgColor indexed="64"/>
          <bgColor theme="9" tint="0.59999389629810485"/>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numFmt numFmtId="164" formatCode="&quot;$&quot;#,##0.00"/>
      <fill>
        <patternFill patternType="solid">
          <fgColor indexed="64"/>
          <bgColor theme="9" tint="0.59999389629810485"/>
        </patternFill>
      </fill>
      <border diagonalUp="0" diagonalDown="0">
        <left style="thin">
          <color indexed="64"/>
        </left>
        <right style="thin">
          <color indexed="64"/>
        </right>
        <top style="thin">
          <color indexed="64"/>
        </top>
        <bottom style="thin">
          <color indexed="64"/>
        </bottom>
        <vertical/>
        <horizontal/>
      </border>
      <protection locked="0" hidden="0"/>
    </dxf>
    <dxf>
      <numFmt numFmtId="164" formatCode="&quot;$&quot;#,##0.00"/>
      <fill>
        <patternFill patternType="solid">
          <fgColor indexed="64"/>
          <bgColor theme="9" tint="0.59999389629810485"/>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9" tint="0.5999938962981048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5" tint="0.5999938962981048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9" tint="0.5999938962981048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9" tint="0.59999389629810485"/>
        </patternFill>
      </fill>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9" tint="0.59999389629810485"/>
        </patternFill>
      </fill>
      <border diagonalUp="0" diagonalDown="0">
        <left/>
        <right style="thin">
          <color indexed="64"/>
        </right>
        <top style="thin">
          <color indexed="64"/>
        </top>
        <bottom style="thin">
          <color indexed="64"/>
        </bottom>
        <vertical/>
        <horizontal/>
      </border>
      <protection locked="0" hidden="0"/>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color rgb="FFFF0000"/>
      </font>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5</xdr:row>
      <xdr:rowOff>0</xdr:rowOff>
    </xdr:from>
    <xdr:to>
      <xdr:col>8</xdr:col>
      <xdr:colOff>1015483</xdr:colOff>
      <xdr:row>45</xdr:row>
      <xdr:rowOff>119062</xdr:rowOff>
    </xdr:to>
    <xdr:pic>
      <xdr:nvPicPr>
        <xdr:cNvPr id="2" name="Picture 1">
          <a:extLst>
            <a:ext uri="{FF2B5EF4-FFF2-40B4-BE49-F238E27FC236}">
              <a16:creationId xmlns:a16="http://schemas.microsoft.com/office/drawing/2014/main" id="{BB21FD73-F099-859B-AAAF-FB87B3EE4C64}"/>
            </a:ext>
          </a:extLst>
        </xdr:cNvPr>
        <xdr:cNvPicPr>
          <a:picLocks noChangeAspect="1"/>
        </xdr:cNvPicPr>
      </xdr:nvPicPr>
      <xdr:blipFill>
        <a:blip xmlns:r="http://schemas.openxmlformats.org/officeDocument/2006/relationships" r:embed="rId1"/>
        <a:stretch>
          <a:fillRect/>
        </a:stretch>
      </xdr:blipFill>
      <xdr:spPr>
        <a:xfrm>
          <a:off x="1" y="1833563"/>
          <a:ext cx="9957076" cy="7453312"/>
        </a:xfrm>
        <a:prstGeom prst="rect">
          <a:avLst/>
        </a:prstGeom>
      </xdr:spPr>
    </xdr:pic>
    <xdr:clientData/>
  </xdr:twoCellAnchor>
  <xdr:twoCellAnchor editAs="oneCell">
    <xdr:from>
      <xdr:col>0</xdr:col>
      <xdr:colOff>0</xdr:colOff>
      <xdr:row>45</xdr:row>
      <xdr:rowOff>170971</xdr:rowOff>
    </xdr:from>
    <xdr:to>
      <xdr:col>8</xdr:col>
      <xdr:colOff>1047750</xdr:colOff>
      <xdr:row>107</xdr:row>
      <xdr:rowOff>169048</xdr:rowOff>
    </xdr:to>
    <xdr:pic>
      <xdr:nvPicPr>
        <xdr:cNvPr id="3" name="Picture 2">
          <a:extLst>
            <a:ext uri="{FF2B5EF4-FFF2-40B4-BE49-F238E27FC236}">
              <a16:creationId xmlns:a16="http://schemas.microsoft.com/office/drawing/2014/main" id="{D21B9AD6-B86A-500C-E73D-FF4D3DD4F2CC}"/>
            </a:ext>
          </a:extLst>
        </xdr:cNvPr>
        <xdr:cNvPicPr>
          <a:picLocks noChangeAspect="1"/>
        </xdr:cNvPicPr>
      </xdr:nvPicPr>
      <xdr:blipFill>
        <a:blip xmlns:r="http://schemas.openxmlformats.org/officeDocument/2006/relationships" r:embed="rId2"/>
        <a:stretch>
          <a:fillRect/>
        </a:stretch>
      </xdr:blipFill>
      <xdr:spPr>
        <a:xfrm>
          <a:off x="0" y="9338784"/>
          <a:ext cx="9989344" cy="11070889"/>
        </a:xfrm>
        <a:prstGeom prst="rect">
          <a:avLst/>
        </a:prstGeom>
      </xdr:spPr>
    </xdr:pic>
    <xdr:clientData/>
  </xdr:twoCellAnchor>
  <xdr:twoCellAnchor editAs="oneCell">
    <xdr:from>
      <xdr:col>0</xdr:col>
      <xdr:colOff>0</xdr:colOff>
      <xdr:row>109</xdr:row>
      <xdr:rowOff>0</xdr:rowOff>
    </xdr:from>
    <xdr:to>
      <xdr:col>8</xdr:col>
      <xdr:colOff>928687</xdr:colOff>
      <xdr:row>159</xdr:row>
      <xdr:rowOff>0</xdr:rowOff>
    </xdr:to>
    <xdr:pic>
      <xdr:nvPicPr>
        <xdr:cNvPr id="4" name="Picture 3">
          <a:extLst>
            <a:ext uri="{FF2B5EF4-FFF2-40B4-BE49-F238E27FC236}">
              <a16:creationId xmlns:a16="http://schemas.microsoft.com/office/drawing/2014/main" id="{138490BE-6652-372F-9514-4E6C85ABB111}"/>
            </a:ext>
          </a:extLst>
        </xdr:cNvPr>
        <xdr:cNvPicPr>
          <a:picLocks noChangeAspect="1"/>
        </xdr:cNvPicPr>
      </xdr:nvPicPr>
      <xdr:blipFill>
        <a:blip xmlns:r="http://schemas.openxmlformats.org/officeDocument/2006/relationships" r:embed="rId3"/>
        <a:stretch>
          <a:fillRect/>
        </a:stretch>
      </xdr:blipFill>
      <xdr:spPr>
        <a:xfrm>
          <a:off x="0" y="20597813"/>
          <a:ext cx="9870281" cy="8929687"/>
        </a:xfrm>
        <a:prstGeom prst="rect">
          <a:avLst/>
        </a:prstGeom>
      </xdr:spPr>
    </xdr:pic>
    <xdr:clientData/>
  </xdr:twoCellAnchor>
  <xdr:twoCellAnchor editAs="oneCell">
    <xdr:from>
      <xdr:col>0</xdr:col>
      <xdr:colOff>0</xdr:colOff>
      <xdr:row>160</xdr:row>
      <xdr:rowOff>0</xdr:rowOff>
    </xdr:from>
    <xdr:to>
      <xdr:col>8</xdr:col>
      <xdr:colOff>940593</xdr:colOff>
      <xdr:row>221</xdr:row>
      <xdr:rowOff>58366</xdr:rowOff>
    </xdr:to>
    <xdr:pic>
      <xdr:nvPicPr>
        <xdr:cNvPr id="5" name="Picture 4">
          <a:extLst>
            <a:ext uri="{FF2B5EF4-FFF2-40B4-BE49-F238E27FC236}">
              <a16:creationId xmlns:a16="http://schemas.microsoft.com/office/drawing/2014/main" id="{3919E720-4070-C8F8-CD81-24F2171EF5BB}"/>
            </a:ext>
          </a:extLst>
        </xdr:cNvPr>
        <xdr:cNvPicPr>
          <a:picLocks noChangeAspect="1"/>
        </xdr:cNvPicPr>
      </xdr:nvPicPr>
      <xdr:blipFill>
        <a:blip xmlns:r="http://schemas.openxmlformats.org/officeDocument/2006/relationships" r:embed="rId4"/>
        <a:stretch>
          <a:fillRect/>
        </a:stretch>
      </xdr:blipFill>
      <xdr:spPr>
        <a:xfrm>
          <a:off x="0" y="29706094"/>
          <a:ext cx="9882187" cy="10952585"/>
        </a:xfrm>
        <a:prstGeom prst="rect">
          <a:avLst/>
        </a:prstGeom>
      </xdr:spPr>
    </xdr:pic>
    <xdr:clientData/>
  </xdr:twoCellAnchor>
  <xdr:twoCellAnchor editAs="oneCell">
    <xdr:from>
      <xdr:col>0</xdr:col>
      <xdr:colOff>0</xdr:colOff>
      <xdr:row>223</xdr:row>
      <xdr:rowOff>1</xdr:rowOff>
    </xdr:from>
    <xdr:to>
      <xdr:col>8</xdr:col>
      <xdr:colOff>952500</xdr:colOff>
      <xdr:row>230</xdr:row>
      <xdr:rowOff>107545</xdr:rowOff>
    </xdr:to>
    <xdr:pic>
      <xdr:nvPicPr>
        <xdr:cNvPr id="8" name="Picture 7">
          <a:extLst>
            <a:ext uri="{FF2B5EF4-FFF2-40B4-BE49-F238E27FC236}">
              <a16:creationId xmlns:a16="http://schemas.microsoft.com/office/drawing/2014/main" id="{96EE1356-385B-3B64-8B6C-66348C9E21F3}"/>
            </a:ext>
          </a:extLst>
        </xdr:cNvPr>
        <xdr:cNvPicPr>
          <a:picLocks noChangeAspect="1"/>
        </xdr:cNvPicPr>
      </xdr:nvPicPr>
      <xdr:blipFill>
        <a:blip xmlns:r="http://schemas.openxmlformats.org/officeDocument/2006/relationships" r:embed="rId5"/>
        <a:stretch>
          <a:fillRect/>
        </a:stretch>
      </xdr:blipFill>
      <xdr:spPr>
        <a:xfrm>
          <a:off x="0" y="40957501"/>
          <a:ext cx="9894094" cy="1357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SAFE3\Human%20Services\Service%20System%20Management\Early%20Learning%20Service%20System\ELS%20Program%20Administration\Capacity%20Building%20and%20Resource%20Centres\2019\CDRCP%20Capacity%20Building\Quarterly%20Reporting\Q1\For%20Harnoor.xlsm?9B132C4E" TargetMode="External"/><Relationship Id="rId1" Type="http://schemas.openxmlformats.org/officeDocument/2006/relationships/externalLinkPath" Target="file:///\\9B132C4E\For%20Harnoor.xlsm"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SAFE3\Human%20Services\Service%20System%20Management\Early%20Learning%20Service%20System\ELS%20Program%20Administration\2018%20Funding\EarlyON\Triannual%20Reporting\3.Reports%20FROM%20providers\T3\T3%20%20BridgeWay%20with%20SFA-POSA%20comments.xlsm?8AED443D" TargetMode="External"/><Relationship Id="rId1" Type="http://schemas.openxmlformats.org/officeDocument/2006/relationships/externalLinkPath" Target="file:///\\8AED443D\T3%20%20BridgeWay%20with%20SFA-POSA%20comment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3%20WCF%20Tool%20-%20Option%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Instructions"/>
      <sheetName val="Q1 Report"/>
      <sheetName val="Q2 Report"/>
      <sheetName val="Q3 Report"/>
      <sheetName val="Q4 Report"/>
      <sheetName val="Reporting Dates &amp; Deadlines"/>
      <sheetName val="Projections vs. Actuals"/>
      <sheetName val="Var report -FTD Aug2019"/>
    </sheetNames>
    <sheetDataSet>
      <sheetData sheetId="0"/>
      <sheetData sheetId="1"/>
      <sheetData sheetId="2">
        <row r="15">
          <cell r="E15"/>
        </row>
      </sheetData>
      <sheetData sheetId="3">
        <row r="15">
          <cell r="E15"/>
        </row>
      </sheetData>
      <sheetData sheetId="4">
        <row r="15">
          <cell r="E15"/>
        </row>
      </sheetData>
      <sheetData sheetId="5">
        <row r="15">
          <cell r="E15"/>
        </row>
      </sheetData>
      <sheetData sheetId="6">
        <row r="1">
          <cell r="A1" t="str">
            <v>Q1</v>
          </cell>
        </row>
        <row r="2">
          <cell r="A2" t="str">
            <v>Q2</v>
          </cell>
        </row>
        <row r="3">
          <cell r="A3" t="str">
            <v>Q3</v>
          </cell>
        </row>
        <row r="4">
          <cell r="A4" t="str">
            <v>Q4</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Instructions"/>
      <sheetName val="T3 Jul-Sep"/>
      <sheetName val=" Eligible Expenses Description"/>
      <sheetName val="Service Level Data Dictionary"/>
      <sheetName val="Reporting Dates &amp; Deadlines"/>
    </sheetNames>
    <sheetDataSet>
      <sheetData sheetId="0"/>
      <sheetData sheetId="1"/>
      <sheetData sheetId="2"/>
      <sheetData sheetId="3"/>
      <sheetData sheetId="4"/>
      <sheetData sheetId="5">
        <row r="1">
          <cell r="A1" t="str">
            <v>T1</v>
          </cell>
        </row>
        <row r="2">
          <cell r="A2" t="str">
            <v>T2</v>
          </cell>
        </row>
        <row r="3">
          <cell r="A3" t="str">
            <v>T3 Jul-Sep</v>
          </cell>
        </row>
        <row r="4">
          <cell r="A4" t="str">
            <v>T3 Oct-Dec</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3 - Instructions"/>
      <sheetName val="Wage Increase and Wage Floor "/>
      <sheetName val="MWO - Oct 2022 onwards"/>
      <sheetName val="Calculator"/>
      <sheetName val="Summary and KPIs"/>
    </sheetNames>
    <sheetDataSet>
      <sheetData sheetId="0" refreshError="1"/>
      <sheetData sheetId="1" refreshError="1"/>
      <sheetData sheetId="2" refreshError="1"/>
      <sheetData sheetId="3" refreshError="1"/>
      <sheetData sheetId="4">
        <row r="55">
          <cell r="F55" t="str">
            <v>RECE Program Staff</v>
          </cell>
          <cell r="G55">
            <v>19</v>
          </cell>
        </row>
        <row r="56">
          <cell r="F56" t="str">
            <v>RECE Child Care Supervisor</v>
          </cell>
          <cell r="G56">
            <v>21</v>
          </cell>
        </row>
        <row r="57">
          <cell r="F57" t="str">
            <v>RECE Home Child Care Visitor</v>
          </cell>
          <cell r="G57">
            <v>21</v>
          </cell>
        </row>
        <row r="58">
          <cell r="F58" t="str">
            <v>Non Program Staff with RECE Designation</v>
          </cell>
          <cell r="G58">
            <v>19</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53361A6-8B1F-4585-9AF1-B693AE92A5F9}" name="Table1" displayName="Table1" ref="A10:R40" totalsRowShown="0" headerRowDxfId="36" tableBorderDxfId="35">
  <tableColumns count="18">
    <tableColumn id="1" xr3:uid="{C6BA96C9-1742-4D8D-AA33-03996DBF403B}" name="Staff Initials" dataDxfId="34"/>
    <tableColumn id="2" xr3:uid="{6FAF609A-5462-43BA-A6DD-61C22CE53472}" name="**Staff serving CWELCC eligible children (i.e., children under 6 years old) or children not eligible for CWELCC (6 years and older)_x000a_(Select from drop down)" dataDxfId="33"/>
    <tableColumn id="3" xr3:uid="{0FF04CA9-A447-4E46-967A-5A83BF634B75}" name="Position Category_x000a_(Select from drop down)" dataDxfId="32"/>
    <tableColumn id="4" xr3:uid="{1E8E8467-3267-4483-90AD-5DFC05BCF2E7}" name="Wage Floor Rate" dataDxfId="31">
      <calculatedColumnFormula>IF(ISERROR(VLOOKUP(C11,KPIs!$E$109:$F$112,2,FALSE)),"",(VLOOKUP(C11,KPIs!$E$109:$F$112,2,FALSE)))</calculatedColumnFormula>
    </tableColumn>
    <tableColumn id="5" xr3:uid="{D8EA9A84-8D46-4BAF-BDD9-59B440E862A1}" name="Estimated hours worked from Jan to Dec 2023" dataDxfId="30" dataCellStyle="Comma"/>
    <tableColumn id="6" xr3:uid="{60B6CA9C-8281-4F41-B491-FE293882B489}" name="Base Wage per hour as of January 1, 2023" dataDxfId="29"/>
    <tableColumn id="7" xr3:uid="{290B44BA-4252-4788-B7D9-D78243FE3C86}" name="Wage Enhancement (WEG) per hour" dataDxfId="28"/>
    <tableColumn id="8" xr3:uid="{B8BED2ED-FF14-410F-9452-A0B20029C1D4}" name="Base Wage + WEG as of January 1, 2023" dataDxfId="27" dataCellStyle="Currency">
      <calculatedColumnFormula>F11+G11</calculatedColumnFormula>
    </tableColumn>
    <tableColumn id="9" xr3:uid="{207BB4EC-7E98-40F9-BFF8-22830DAEBC5B}" name="2023 Wage Increase Rate" dataDxfId="26" dataCellStyle="Currency">
      <calculatedColumnFormula array="1">_xlfn.IFS(H11&gt;25,0,H11&gt;=24,25-H11,H11&lt;24,1)</calculatedColumnFormula>
    </tableColumn>
    <tableColumn id="10" xr3:uid="{AEBA1C93-1361-4AFA-AFB6-F96778472ECC}" name="Base Wage + WEG +  Wage increase as of Jan 1, 2023" dataDxfId="25" dataCellStyle="Currency">
      <calculatedColumnFormula array="1">_xlfn.IFS(H11=0,0,H11&gt;=0,H11+I11)</calculatedColumnFormula>
    </tableColumn>
    <tableColumn id="11" xr3:uid="{70CEEA48-05CC-4F98-999C-B81D67B9C297}" name="2023 Wage Floor Rate" dataDxfId="24" dataCellStyle="Currency">
      <calculatedColumnFormula>IF(ISERROR(IF(J11&lt;D11,D11-J11,0)),"",IF(J11&lt;D11,D11-J11,0))</calculatedColumnFormula>
    </tableColumn>
    <tableColumn id="12" xr3:uid="{E6DF7F1E-7205-49A8-B11C-02E27D840255}" name="Base Wage + WEG +  Wage increase + Wage floor as of Jan 1, 2023" dataDxfId="23" dataCellStyle="Currency">
      <calculatedColumnFormula array="1">_xlfn.IFS(J11=0,0,J11&gt;=0,J11+K11)</calculatedColumnFormula>
    </tableColumn>
    <tableColumn id="13" xr3:uid="{0D29135C-F5FA-42DE-B00A-DD2ED9C2D6FA}" name="2023 Total Rate increase for Wage Increase + Wage Floor" dataDxfId="22" dataCellStyle="Currency">
      <calculatedColumnFormula>IFERROR(I11+K11,"")</calculatedColumnFormula>
    </tableColumn>
    <tableColumn id="14" xr3:uid="{5805DE26-247C-4AD7-9FB2-05FFD4723730}" name="2023 Total Wage Increase + Wage Floor " dataDxfId="21" dataCellStyle="Currency">
      <calculatedColumnFormula>IFERROR(M11*E11,"")</calculatedColumnFormula>
    </tableColumn>
    <tableColumn id="15" xr3:uid="{6F9DC782-0B12-4C3E-917F-200914409EDF}" name="Mandatory Benefits" dataDxfId="20"/>
    <tableColumn id="16" xr3:uid="{2C58FF47-A133-4E20-97E6-A84ED0E65091}" name="Mandatory Benefits %" dataDxfId="19" dataCellStyle="Currency">
      <calculatedColumnFormula>IFERROR(O11/(N11),"")</calculatedColumnFormula>
    </tableColumn>
    <tableColumn id="17" xr3:uid="{51170D0D-BFAF-4A5D-BE2A-032B8F86C6FE}" name="Annual Wage Increase + Wage Floor + Benefits paid out" dataDxfId="18" dataCellStyle="Currency">
      <calculatedColumnFormula>SUM(N11:O11)</calculatedColumnFormula>
    </tableColumn>
    <tableColumn id="18" xr3:uid="{74279969-52FA-4B0E-8C80-D8259B681FF1}" name="WCF will cover the additional benefits cost up to 17.5%. Benefits cost above 17.5% is ineligible for funding as per CWELCC Guideline." dataDxfId="17">
      <calculatedColumnFormula>IF(O11="","",IF(P11&gt;17.5%,"Benefits should not be more than 17.5% ",""))</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39FA88E-283F-4480-92EB-820E029BF317}" name="Table3" displayName="Table3" ref="A10:N40" totalsRowShown="0" headerRowDxfId="15" tableBorderDxfId="14">
  <tableColumns count="14">
    <tableColumn id="1" xr3:uid="{661EF6BC-B65A-4AD6-A42B-AF8EEA1C2034}" name="Staff Initials" dataDxfId="13"/>
    <tableColumn id="2" xr3:uid="{E7C86943-0C08-4522-870D-22AC5FB19F31}" name="**Staff serving CWELCC eligible children (i.e., children under 6 years old) or children not eligible for CWELCC (6 years and older)_x000a_(Select from drop down)" dataDxfId="12"/>
    <tableColumn id="3" xr3:uid="{42A66BA2-9524-43CC-BC1C-2A53C6AB099C}" name="Position Category_x000a_(Select from drop down)" dataDxfId="11"/>
    <tableColumn id="4" xr3:uid="{692E2436-32D3-4543-A794-FE49AFC711C5}" name="2021 Base Wage per hour as of December 31, 2021" dataDxfId="10"/>
    <tableColumn id="5" xr3:uid="{D7C4BA6E-697A-4F81-9500-D76C3C529045}" name="2022 Base Wage per hour as of September 30, 2022" dataDxfId="9"/>
    <tableColumn id="6" xr3:uid="{77CB856F-FA62-4099-869A-8A856D79808B}" name="Estimated hours to work from Jan to Dec 2023" dataDxfId="8"/>
    <tableColumn id="7" xr3:uid="{C1AA9E38-D32A-44B4-826D-15D43E657DAF}" name="MWO Eligibility Rate" dataDxfId="7">
      <calculatedColumnFormula>IF(D11="",0,IF(D11&lt;15,15-D11,0))</calculatedColumnFormula>
    </tableColumn>
    <tableColumn id="8" xr3:uid="{8D84A216-4C70-4E04-A9D3-D56210FF6BE0}" name="MWO Eligibility Rate2" dataDxfId="6">
      <calculatedColumnFormula>IF(E11="",0,IF(E11&lt;15.5,15.5-E11,0))</calculatedColumnFormula>
    </tableColumn>
    <tableColumn id="9" xr3:uid="{B904561B-75BA-46F2-9554-90047377EDA9}" name="Total MWO Eligibility " dataDxfId="5">
      <calculatedColumnFormula>G11*F11</calculatedColumnFormula>
    </tableColumn>
    <tableColumn id="10" xr3:uid="{3283A30D-4C5D-460C-A0C3-A8BD38B25AD7}" name="Total MWO Eligibility" dataDxfId="4">
      <calculatedColumnFormula>H11*F11</calculatedColumnFormula>
    </tableColumn>
    <tableColumn id="11" xr3:uid="{492728C7-FAAB-425E-B77D-3A11E58DF57A}" name="Mandatory Benefits" dataDxfId="3"/>
    <tableColumn id="12" xr3:uid="{01A74557-A4F3-4815-B77E-C2BA3A4017A2}" name="Mandatory Benefits %" dataDxfId="2">
      <calculatedColumnFormula>IFERROR((K11/(I11+J11)),"")</calculatedColumnFormula>
    </tableColumn>
    <tableColumn id="13" xr3:uid="{42FD03BC-F2AE-4764-A724-910CE7A0E4B3}" name="Total MWO + Benefits" dataDxfId="1">
      <calculatedColumnFormula>I11+J11+K11</calculatedColumnFormula>
    </tableColumn>
    <tableColumn id="14" xr3:uid="{58263C69-E16D-4968-AB54-36BEDC21CBC8}" name="WCF will cover the additional benefits cost up to 17.5%. Benefits cost above 17.5% is ineligible for funding as per CWELCC Guideline." dataDxfId="0">
      <calculatedColumnFormula>IF(K11="","",IF(L11&gt;17.5%,"Benefits should not be more than 17.5% ",""))</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peelregion.ca/children/working/service-provider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3C387-10BE-4295-BE85-8848C08CF8CB}">
  <sheetPr>
    <tabColor theme="9" tint="-0.249977111117893"/>
    <pageSetUpPr fitToPage="1"/>
  </sheetPr>
  <dimension ref="A1:H22"/>
  <sheetViews>
    <sheetView showGridLines="0" zoomScale="115" zoomScaleNormal="115" workbookViewId="0">
      <selection activeCell="J17" sqref="J17"/>
    </sheetView>
  </sheetViews>
  <sheetFormatPr defaultColWidth="8.77734375" defaultRowHeight="14.4" x14ac:dyDescent="0.3"/>
  <cols>
    <col min="1" max="1" width="19" customWidth="1"/>
    <col min="2" max="2" width="19.109375" customWidth="1"/>
    <col min="3" max="3" width="9.77734375" customWidth="1"/>
    <col min="4" max="4" width="17" customWidth="1"/>
    <col min="5" max="5" width="14.109375" customWidth="1"/>
    <col min="6" max="6" width="10.109375" customWidth="1"/>
    <col min="7" max="7" width="26.109375" customWidth="1"/>
  </cols>
  <sheetData>
    <row r="1" spans="1:8" ht="18" x14ac:dyDescent="0.35">
      <c r="A1" s="220" t="s">
        <v>93</v>
      </c>
      <c r="B1" s="220"/>
      <c r="C1" s="220"/>
      <c r="D1" s="220"/>
      <c r="E1" s="220"/>
      <c r="F1" s="220"/>
      <c r="G1" s="220"/>
    </row>
    <row r="2" spans="1:8" ht="18" x14ac:dyDescent="0.35">
      <c r="A2" s="221" t="s">
        <v>92</v>
      </c>
      <c r="B2" s="221"/>
      <c r="C2" s="221"/>
      <c r="D2" s="221"/>
      <c r="E2" s="221"/>
      <c r="F2" s="221"/>
      <c r="G2" s="221"/>
    </row>
    <row r="3" spans="1:8" ht="22.05" customHeight="1" x14ac:dyDescent="0.3"/>
    <row r="4" spans="1:8" ht="15" customHeight="1" x14ac:dyDescent="0.3">
      <c r="A4" s="222" t="s">
        <v>91</v>
      </c>
      <c r="B4" s="222"/>
      <c r="C4" s="222"/>
      <c r="D4" s="222"/>
      <c r="E4" s="222"/>
      <c r="F4" s="222"/>
      <c r="G4" s="222"/>
    </row>
    <row r="5" spans="1:8" ht="11.25" customHeight="1" x14ac:dyDescent="0.3">
      <c r="A5" s="88"/>
      <c r="B5" s="85"/>
      <c r="C5" s="85"/>
      <c r="D5" s="85"/>
      <c r="E5" s="85"/>
      <c r="F5" s="85"/>
      <c r="G5" s="84"/>
    </row>
    <row r="6" spans="1:8" ht="35.4" customHeight="1" x14ac:dyDescent="0.3">
      <c r="A6" s="223" t="s">
        <v>90</v>
      </c>
      <c r="B6" s="224"/>
      <c r="C6" s="224"/>
      <c r="D6" s="224"/>
      <c r="E6" s="224"/>
      <c r="F6" s="224"/>
      <c r="G6" s="225"/>
    </row>
    <row r="7" spans="1:8" ht="22.05" customHeight="1" x14ac:dyDescent="0.3">
      <c r="A7" s="87"/>
      <c r="B7" s="87"/>
      <c r="C7" s="87"/>
      <c r="D7" s="87"/>
      <c r="E7" s="87"/>
      <c r="F7" s="87"/>
      <c r="G7" s="87"/>
    </row>
    <row r="8" spans="1:8" ht="15" customHeight="1" x14ac:dyDescent="0.3">
      <c r="A8" s="222" t="s">
        <v>89</v>
      </c>
      <c r="B8" s="222"/>
      <c r="C8" s="222"/>
      <c r="D8" s="222"/>
      <c r="E8" s="222"/>
      <c r="F8" s="222"/>
      <c r="G8" s="222"/>
    </row>
    <row r="9" spans="1:8" ht="11.25" customHeight="1" x14ac:dyDescent="0.3">
      <c r="A9" s="86"/>
      <c r="B9" s="85"/>
      <c r="C9" s="85"/>
      <c r="D9" s="85"/>
      <c r="E9" s="85"/>
      <c r="F9" s="85"/>
      <c r="G9" s="84"/>
    </row>
    <row r="10" spans="1:8" ht="22.2" customHeight="1" x14ac:dyDescent="0.3">
      <c r="A10" s="214" t="s">
        <v>88</v>
      </c>
      <c r="B10" s="215"/>
      <c r="C10" s="215"/>
      <c r="D10" s="215"/>
      <c r="E10" s="215"/>
      <c r="F10" s="215"/>
      <c r="G10" s="216"/>
      <c r="H10" s="83"/>
    </row>
    <row r="11" spans="1:8" x14ac:dyDescent="0.3">
      <c r="A11" s="226" t="s">
        <v>87</v>
      </c>
      <c r="B11" s="226"/>
      <c r="C11" s="226"/>
      <c r="D11" s="226"/>
      <c r="E11" s="226"/>
      <c r="F11" s="226"/>
      <c r="G11" s="227"/>
    </row>
    <row r="12" spans="1:8" x14ac:dyDescent="0.3">
      <c r="A12" s="159"/>
      <c r="B12" s="159"/>
      <c r="C12" s="159"/>
      <c r="D12" s="159"/>
      <c r="E12" s="159"/>
      <c r="F12" s="159"/>
      <c r="G12" s="160"/>
    </row>
    <row r="13" spans="1:8" ht="27" customHeight="1" x14ac:dyDescent="0.3">
      <c r="A13" s="228" t="s">
        <v>149</v>
      </c>
      <c r="B13" s="228"/>
      <c r="C13" s="228"/>
      <c r="D13" s="228"/>
      <c r="E13" s="228"/>
      <c r="F13" s="228"/>
      <c r="G13" s="229"/>
    </row>
    <row r="14" spans="1:8" x14ac:dyDescent="0.3">
      <c r="A14" s="230" t="s">
        <v>147</v>
      </c>
      <c r="B14" s="230"/>
      <c r="C14" s="230"/>
      <c r="D14" s="230"/>
      <c r="E14" s="230"/>
      <c r="F14" s="230"/>
      <c r="G14" s="231"/>
    </row>
    <row r="15" spans="1:8" x14ac:dyDescent="0.3">
      <c r="A15" s="230"/>
      <c r="B15" s="230"/>
      <c r="C15" s="230"/>
      <c r="D15" s="230"/>
      <c r="E15" s="230"/>
      <c r="F15" s="230"/>
      <c r="G15" s="231"/>
    </row>
    <row r="16" spans="1:8" x14ac:dyDescent="0.3">
      <c r="A16" s="82"/>
      <c r="B16" s="81"/>
      <c r="C16" s="81"/>
      <c r="D16" s="81"/>
      <c r="E16" s="81"/>
      <c r="F16" s="81"/>
      <c r="G16" s="80"/>
    </row>
    <row r="18" spans="1:7" ht="15" customHeight="1" x14ac:dyDescent="0.3">
      <c r="A18" s="232" t="s">
        <v>86</v>
      </c>
      <c r="B18" s="233"/>
      <c r="C18" s="233"/>
      <c r="D18" s="233"/>
      <c r="E18" s="233"/>
      <c r="F18" s="233"/>
      <c r="G18" s="234"/>
    </row>
    <row r="19" spans="1:7" ht="11.25" customHeight="1" x14ac:dyDescent="0.3">
      <c r="A19" s="163"/>
      <c r="B19" s="162"/>
      <c r="C19" s="162"/>
      <c r="D19" s="162"/>
      <c r="E19" s="162"/>
      <c r="F19" s="162"/>
      <c r="G19" s="164"/>
    </row>
    <row r="20" spans="1:7" ht="61.8" customHeight="1" x14ac:dyDescent="0.3">
      <c r="A20" s="235" t="s">
        <v>150</v>
      </c>
      <c r="B20" s="236"/>
      <c r="C20" s="236"/>
      <c r="D20" s="236"/>
      <c r="E20" s="236"/>
      <c r="F20" s="236"/>
      <c r="G20" s="237"/>
    </row>
    <row r="21" spans="1:7" x14ac:dyDescent="0.3">
      <c r="A21" s="217" t="s">
        <v>151</v>
      </c>
      <c r="B21" s="218"/>
      <c r="C21" s="218"/>
      <c r="D21" s="218"/>
      <c r="E21" s="218"/>
      <c r="F21" s="218"/>
      <c r="G21" s="219"/>
    </row>
    <row r="22" spans="1:7" x14ac:dyDescent="0.3">
      <c r="A22" s="165"/>
      <c r="B22" s="166"/>
      <c r="C22" s="166"/>
      <c r="D22" s="166"/>
      <c r="E22" s="166"/>
      <c r="F22" s="166"/>
      <c r="G22" s="167"/>
    </row>
  </sheetData>
  <sheetProtection selectLockedCells="1" selectUnlockedCells="1"/>
  <mergeCells count="12">
    <mergeCell ref="A10:G10"/>
    <mergeCell ref="A21:G21"/>
    <mergeCell ref="A1:G1"/>
    <mergeCell ref="A2:G2"/>
    <mergeCell ref="A4:G4"/>
    <mergeCell ref="A6:G6"/>
    <mergeCell ref="A8:G8"/>
    <mergeCell ref="A11:G11"/>
    <mergeCell ref="A13:G13"/>
    <mergeCell ref="A14:G15"/>
    <mergeCell ref="A18:G18"/>
    <mergeCell ref="A20:G20"/>
  </mergeCells>
  <hyperlinks>
    <hyperlink ref="A14" r:id="rId1" location="homecc" xr:uid="{F39AA891-C871-4425-B3BD-4AEE25DB99BA}"/>
  </hyperlinks>
  <pageMargins left="0.7" right="0.7" top="0.5" bottom="0" header="0.3" footer="0.3"/>
  <pageSetup scale="97"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2DF04-EC63-43AB-8D72-CFD961B3A483}">
  <sheetPr>
    <tabColor theme="9" tint="-0.249977111117893"/>
  </sheetPr>
  <dimension ref="A1:Q35"/>
  <sheetViews>
    <sheetView showGridLines="0" workbookViewId="0">
      <selection activeCell="H16" sqref="H16"/>
    </sheetView>
  </sheetViews>
  <sheetFormatPr defaultColWidth="8.77734375" defaultRowHeight="13.8" x14ac:dyDescent="0.25"/>
  <cols>
    <col min="1" max="1" width="53.109375" style="89" customWidth="1"/>
    <col min="2" max="2" width="14.109375" style="89" customWidth="1"/>
    <col min="3" max="3" width="15.33203125" style="89" customWidth="1"/>
    <col min="4" max="4" width="13.88671875" style="89" customWidth="1"/>
    <col min="5" max="5" width="13.109375" style="89" customWidth="1"/>
    <col min="6" max="7" width="15.5546875" style="89" customWidth="1"/>
    <col min="8" max="8" width="14.5546875" style="89" customWidth="1"/>
    <col min="9" max="9" width="14.77734375" style="89" customWidth="1"/>
    <col min="10" max="14" width="15.5546875" style="89" customWidth="1"/>
    <col min="15" max="15" width="9.88671875" style="89" customWidth="1"/>
    <col min="16" max="16384" width="8.77734375" style="89"/>
  </cols>
  <sheetData>
    <row r="1" spans="1:14" ht="18" x14ac:dyDescent="0.35">
      <c r="A1" s="124" t="s">
        <v>93</v>
      </c>
      <c r="B1" s="124"/>
      <c r="C1" s="124"/>
      <c r="D1" s="124"/>
      <c r="E1" s="124"/>
      <c r="F1" s="124"/>
      <c r="G1" s="124"/>
      <c r="H1" s="124"/>
      <c r="I1" s="124"/>
      <c r="J1" s="124"/>
      <c r="K1" s="124"/>
      <c r="L1" s="124"/>
      <c r="M1" s="124"/>
      <c r="N1" s="124"/>
    </row>
    <row r="2" spans="1:14" ht="14.4" x14ac:dyDescent="0.3">
      <c r="A2" s="96"/>
      <c r="B2" s="96"/>
      <c r="C2" s="118"/>
      <c r="D2" s="96"/>
      <c r="E2" s="117"/>
      <c r="K2" s="116"/>
      <c r="L2" s="116"/>
      <c r="M2" s="116"/>
      <c r="N2" s="96"/>
    </row>
    <row r="3" spans="1:14" ht="14.4" x14ac:dyDescent="0.3">
      <c r="B3" s="96"/>
      <c r="C3" s="118"/>
      <c r="D3" s="96"/>
      <c r="E3" s="117"/>
      <c r="K3" s="116"/>
      <c r="L3" s="116"/>
      <c r="M3" s="116"/>
      <c r="N3" s="96"/>
    </row>
    <row r="4" spans="1:14" ht="14.4" x14ac:dyDescent="0.3">
      <c r="A4" s="122" t="s">
        <v>110</v>
      </c>
      <c r="B4" s="96"/>
      <c r="C4" s="118"/>
      <c r="D4" s="96"/>
      <c r="E4" s="117"/>
      <c r="K4" s="116"/>
      <c r="L4" s="116"/>
      <c r="M4" s="116"/>
      <c r="N4" s="96"/>
    </row>
    <row r="5" spans="1:14" ht="14.4" x14ac:dyDescent="0.3">
      <c r="A5" s="123" t="s">
        <v>109</v>
      </c>
      <c r="B5" s="96"/>
      <c r="C5" s="118"/>
      <c r="D5" s="96"/>
      <c r="E5" s="117"/>
      <c r="K5" s="116"/>
      <c r="L5" s="116"/>
      <c r="M5" s="116"/>
      <c r="N5" s="96"/>
    </row>
    <row r="6" spans="1:14" ht="14.4" x14ac:dyDescent="0.3">
      <c r="A6" s="96"/>
      <c r="B6" s="96"/>
      <c r="C6" s="118"/>
      <c r="D6" s="96"/>
      <c r="E6" s="117"/>
      <c r="K6" s="116"/>
      <c r="L6" s="116"/>
      <c r="M6" s="116"/>
      <c r="N6" s="96"/>
    </row>
    <row r="7" spans="1:14" ht="14.4" x14ac:dyDescent="0.3">
      <c r="A7" s="122" t="s">
        <v>108</v>
      </c>
      <c r="B7" s="96"/>
      <c r="C7" s="118"/>
      <c r="D7" s="96"/>
      <c r="E7" s="117"/>
      <c r="K7" s="116"/>
      <c r="L7" s="116"/>
      <c r="M7" s="116"/>
      <c r="N7" s="96"/>
    </row>
    <row r="8" spans="1:14" ht="14.4" x14ac:dyDescent="0.3">
      <c r="A8" s="96" t="s">
        <v>107</v>
      </c>
      <c r="B8" s="121"/>
      <c r="C8" s="118"/>
      <c r="D8" s="96"/>
      <c r="E8" s="117"/>
      <c r="K8" s="116"/>
      <c r="L8" s="116"/>
      <c r="M8" s="116"/>
      <c r="N8" s="96"/>
    </row>
    <row r="9" spans="1:14" ht="14.4" x14ac:dyDescent="0.3">
      <c r="A9" s="96" t="s">
        <v>106</v>
      </c>
      <c r="B9" s="120">
        <f>N23</f>
        <v>0</v>
      </c>
      <c r="C9" s="118"/>
      <c r="D9" s="96"/>
      <c r="E9" s="117"/>
      <c r="K9" s="116"/>
      <c r="L9" s="116"/>
      <c r="M9" s="116"/>
      <c r="N9" s="96"/>
    </row>
    <row r="10" spans="1:14" ht="15" thickBot="1" x14ac:dyDescent="0.35">
      <c r="A10" s="96" t="s">
        <v>105</v>
      </c>
      <c r="B10" s="119">
        <f>B8-B9</f>
        <v>0</v>
      </c>
      <c r="C10" s="118"/>
      <c r="D10" s="96"/>
      <c r="E10" s="117"/>
      <c r="K10" s="116"/>
      <c r="L10" s="116"/>
      <c r="M10" s="116"/>
      <c r="N10" s="96"/>
    </row>
    <row r="11" spans="1:14" ht="14.4" x14ac:dyDescent="0.3">
      <c r="A11" s="96"/>
      <c r="B11" s="96"/>
      <c r="C11" s="118"/>
      <c r="D11" s="96"/>
      <c r="E11" s="117"/>
      <c r="K11" s="116"/>
      <c r="L11" s="116"/>
      <c r="M11" s="116"/>
      <c r="N11" s="96"/>
    </row>
    <row r="12" spans="1:14" s="98" customFormat="1" x14ac:dyDescent="0.3">
      <c r="A12" s="102"/>
      <c r="B12" s="101"/>
      <c r="C12" s="101"/>
      <c r="D12" s="101"/>
      <c r="E12" s="101"/>
      <c r="F12" s="101"/>
      <c r="G12" s="101"/>
      <c r="H12" s="101"/>
      <c r="I12" s="101"/>
      <c r="J12" s="101"/>
      <c r="K12" s="101"/>
      <c r="L12" s="101"/>
      <c r="M12" s="101"/>
      <c r="N12" s="101"/>
    </row>
    <row r="13" spans="1:14" s="98" customFormat="1" x14ac:dyDescent="0.3">
      <c r="A13" s="102"/>
      <c r="B13" s="101"/>
      <c r="C13" s="101"/>
      <c r="D13" s="101"/>
      <c r="E13" s="101"/>
      <c r="F13" s="101"/>
      <c r="G13" s="101"/>
      <c r="H13" s="101"/>
      <c r="I13" s="101"/>
      <c r="J13" s="101"/>
      <c r="K13" s="101"/>
      <c r="L13" s="101"/>
      <c r="M13" s="101"/>
      <c r="N13" s="101"/>
    </row>
    <row r="14" spans="1:14" s="98" customFormat="1" x14ac:dyDescent="0.3">
      <c r="A14" s="115" t="s">
        <v>104</v>
      </c>
      <c r="B14" s="114" t="s">
        <v>135</v>
      </c>
      <c r="C14" s="114" t="s">
        <v>134</v>
      </c>
      <c r="D14" s="114" t="s">
        <v>133</v>
      </c>
      <c r="E14" s="114" t="s">
        <v>132</v>
      </c>
      <c r="F14" s="114" t="s">
        <v>131</v>
      </c>
      <c r="G14" s="114" t="s">
        <v>130</v>
      </c>
      <c r="H14" s="114" t="s">
        <v>129</v>
      </c>
      <c r="I14" s="114" t="s">
        <v>128</v>
      </c>
      <c r="J14" s="114" t="s">
        <v>127</v>
      </c>
      <c r="K14" s="114" t="s">
        <v>126</v>
      </c>
      <c r="L14" s="114" t="s">
        <v>125</v>
      </c>
      <c r="M14" s="113" t="s">
        <v>124</v>
      </c>
      <c r="N14" s="112" t="s">
        <v>103</v>
      </c>
    </row>
    <row r="15" spans="1:14" s="98" customFormat="1" x14ac:dyDescent="0.3">
      <c r="A15" s="111" t="s">
        <v>102</v>
      </c>
      <c r="B15" s="109"/>
      <c r="C15" s="109"/>
      <c r="D15" s="109"/>
      <c r="E15" s="109"/>
      <c r="F15" s="109"/>
      <c r="G15" s="109"/>
      <c r="H15" s="109"/>
      <c r="I15" s="109"/>
      <c r="J15" s="109"/>
      <c r="K15" s="109"/>
      <c r="L15" s="109"/>
      <c r="M15" s="108"/>
      <c r="N15" s="107">
        <f t="shared" ref="N15:N22" si="0">SUM(B15:M15)</f>
        <v>0</v>
      </c>
    </row>
    <row r="16" spans="1:14" s="98" customFormat="1" x14ac:dyDescent="0.3">
      <c r="A16" s="111" t="s">
        <v>101</v>
      </c>
      <c r="B16" s="109"/>
      <c r="C16" s="109"/>
      <c r="D16" s="109"/>
      <c r="E16" s="109"/>
      <c r="F16" s="109"/>
      <c r="G16" s="109"/>
      <c r="H16" s="109"/>
      <c r="I16" s="109"/>
      <c r="J16" s="109"/>
      <c r="K16" s="109"/>
      <c r="L16" s="109"/>
      <c r="M16" s="108"/>
      <c r="N16" s="107">
        <f t="shared" si="0"/>
        <v>0</v>
      </c>
    </row>
    <row r="17" spans="1:17" s="98" customFormat="1" x14ac:dyDescent="0.3">
      <c r="A17" s="111" t="s">
        <v>100</v>
      </c>
      <c r="B17" s="109"/>
      <c r="C17" s="109"/>
      <c r="D17" s="109"/>
      <c r="E17" s="109"/>
      <c r="F17" s="109"/>
      <c r="G17" s="109"/>
      <c r="H17" s="109"/>
      <c r="I17" s="109"/>
      <c r="J17" s="109"/>
      <c r="K17" s="109"/>
      <c r="L17" s="109"/>
      <c r="M17" s="108"/>
      <c r="N17" s="107">
        <f t="shared" si="0"/>
        <v>0</v>
      </c>
    </row>
    <row r="18" spans="1:17" s="98" customFormat="1" x14ac:dyDescent="0.3">
      <c r="A18" s="111" t="s">
        <v>99</v>
      </c>
      <c r="B18" s="109"/>
      <c r="C18" s="109"/>
      <c r="D18" s="109"/>
      <c r="E18" s="109"/>
      <c r="F18" s="109"/>
      <c r="G18" s="109"/>
      <c r="H18" s="109"/>
      <c r="I18" s="109"/>
      <c r="J18" s="109"/>
      <c r="K18" s="109"/>
      <c r="L18" s="109"/>
      <c r="M18" s="108"/>
      <c r="N18" s="107">
        <f t="shared" si="0"/>
        <v>0</v>
      </c>
    </row>
    <row r="19" spans="1:17" s="98" customFormat="1" x14ac:dyDescent="0.3">
      <c r="A19" s="111" t="s">
        <v>98</v>
      </c>
      <c r="B19" s="109"/>
      <c r="C19" s="109"/>
      <c r="D19" s="109"/>
      <c r="E19" s="109"/>
      <c r="F19" s="109"/>
      <c r="G19" s="109"/>
      <c r="H19" s="109"/>
      <c r="I19" s="109"/>
      <c r="J19" s="109"/>
      <c r="K19" s="109"/>
      <c r="L19" s="109"/>
      <c r="M19" s="108"/>
      <c r="N19" s="107">
        <f t="shared" si="0"/>
        <v>0</v>
      </c>
      <c r="O19" s="101"/>
      <c r="P19" s="101"/>
      <c r="Q19" s="96"/>
    </row>
    <row r="20" spans="1:17" s="98" customFormat="1" x14ac:dyDescent="0.3">
      <c r="A20" s="110" t="s">
        <v>97</v>
      </c>
      <c r="B20" s="109"/>
      <c r="C20" s="109"/>
      <c r="D20" s="109"/>
      <c r="E20" s="109"/>
      <c r="F20" s="109"/>
      <c r="G20" s="109"/>
      <c r="H20" s="109"/>
      <c r="I20" s="109"/>
      <c r="J20" s="109"/>
      <c r="K20" s="109"/>
      <c r="L20" s="109"/>
      <c r="M20" s="108"/>
      <c r="N20" s="107">
        <f t="shared" si="0"/>
        <v>0</v>
      </c>
      <c r="O20" s="101"/>
      <c r="P20" s="101"/>
      <c r="Q20" s="96"/>
    </row>
    <row r="21" spans="1:17" s="98" customFormat="1" x14ac:dyDescent="0.3">
      <c r="A21" s="110" t="s">
        <v>96</v>
      </c>
      <c r="B21" s="109"/>
      <c r="C21" s="109"/>
      <c r="D21" s="109"/>
      <c r="E21" s="109"/>
      <c r="F21" s="109"/>
      <c r="G21" s="109"/>
      <c r="H21" s="109"/>
      <c r="I21" s="109"/>
      <c r="J21" s="109"/>
      <c r="K21" s="109"/>
      <c r="L21" s="109"/>
      <c r="M21" s="108"/>
      <c r="N21" s="107">
        <f t="shared" si="0"/>
        <v>0</v>
      </c>
      <c r="O21" s="101"/>
      <c r="P21" s="101"/>
      <c r="Q21" s="96"/>
    </row>
    <row r="22" spans="1:17" s="98" customFormat="1" x14ac:dyDescent="0.3">
      <c r="A22" s="110" t="s">
        <v>95</v>
      </c>
      <c r="B22" s="109"/>
      <c r="C22" s="109"/>
      <c r="D22" s="109"/>
      <c r="E22" s="109"/>
      <c r="F22" s="109"/>
      <c r="G22" s="109"/>
      <c r="H22" s="109"/>
      <c r="I22" s="109"/>
      <c r="J22" s="109"/>
      <c r="K22" s="109"/>
      <c r="L22" s="109"/>
      <c r="M22" s="108"/>
      <c r="N22" s="107">
        <f t="shared" si="0"/>
        <v>0</v>
      </c>
      <c r="O22" s="101"/>
      <c r="P22" s="101"/>
      <c r="Q22" s="96"/>
    </row>
    <row r="23" spans="1:17" s="98" customFormat="1" x14ac:dyDescent="0.3">
      <c r="A23" s="106" t="s">
        <v>94</v>
      </c>
      <c r="B23" s="105">
        <f t="shared" ref="B23:N23" si="1">SUM(B15:B22)</f>
        <v>0</v>
      </c>
      <c r="C23" s="105">
        <f t="shared" si="1"/>
        <v>0</v>
      </c>
      <c r="D23" s="105">
        <f t="shared" si="1"/>
        <v>0</v>
      </c>
      <c r="E23" s="105">
        <f t="shared" si="1"/>
        <v>0</v>
      </c>
      <c r="F23" s="105">
        <f t="shared" si="1"/>
        <v>0</v>
      </c>
      <c r="G23" s="105">
        <f t="shared" si="1"/>
        <v>0</v>
      </c>
      <c r="H23" s="105">
        <f t="shared" si="1"/>
        <v>0</v>
      </c>
      <c r="I23" s="105">
        <f t="shared" si="1"/>
        <v>0</v>
      </c>
      <c r="J23" s="105">
        <f t="shared" si="1"/>
        <v>0</v>
      </c>
      <c r="K23" s="105">
        <f t="shared" si="1"/>
        <v>0</v>
      </c>
      <c r="L23" s="105">
        <f t="shared" si="1"/>
        <v>0</v>
      </c>
      <c r="M23" s="105">
        <f t="shared" si="1"/>
        <v>0</v>
      </c>
      <c r="N23" s="104">
        <f t="shared" si="1"/>
        <v>0</v>
      </c>
    </row>
    <row r="24" spans="1:17" s="98" customFormat="1" x14ac:dyDescent="0.3">
      <c r="A24" s="102"/>
      <c r="B24" s="101"/>
      <c r="C24" s="101"/>
      <c r="D24" s="101"/>
      <c r="E24" s="101"/>
      <c r="F24" s="101"/>
      <c r="G24" s="101"/>
      <c r="H24" s="103"/>
      <c r="I24" s="103"/>
      <c r="J24" s="103"/>
      <c r="K24" s="103"/>
      <c r="L24" s="103"/>
      <c r="M24" s="103"/>
      <c r="N24" s="101"/>
    </row>
    <row r="25" spans="1:17" s="98" customFormat="1" x14ac:dyDescent="0.3">
      <c r="A25" s="102"/>
      <c r="B25" s="101"/>
      <c r="C25" s="101"/>
      <c r="D25" s="101"/>
      <c r="E25" s="101"/>
      <c r="F25" s="101"/>
      <c r="G25" s="101"/>
      <c r="H25" s="101"/>
      <c r="I25" s="101"/>
      <c r="J25" s="101"/>
      <c r="K25" s="101"/>
      <c r="L25" s="101"/>
      <c r="M25" s="101"/>
      <c r="N25" s="101"/>
    </row>
    <row r="26" spans="1:17" s="98" customFormat="1" x14ac:dyDescent="0.3">
      <c r="A26" s="102"/>
      <c r="B26" s="101"/>
      <c r="C26" s="101"/>
      <c r="D26" s="101"/>
      <c r="E26" s="101"/>
      <c r="F26" s="101"/>
      <c r="G26" s="101"/>
      <c r="H26" s="101"/>
      <c r="I26" s="101"/>
      <c r="J26" s="101"/>
      <c r="K26" s="101"/>
      <c r="L26" s="101"/>
      <c r="M26" s="101"/>
      <c r="N26" s="101"/>
    </row>
    <row r="27" spans="1:17" s="98" customFormat="1" x14ac:dyDescent="0.3">
      <c r="A27" s="100"/>
      <c r="B27" s="99"/>
      <c r="C27" s="99"/>
      <c r="D27" s="99"/>
      <c r="E27" s="99"/>
      <c r="F27" s="99"/>
      <c r="G27" s="99"/>
      <c r="H27" s="99"/>
      <c r="I27" s="99"/>
      <c r="J27" s="99"/>
      <c r="K27" s="99"/>
      <c r="L27" s="99"/>
      <c r="M27" s="99"/>
      <c r="N27" s="99"/>
    </row>
    <row r="28" spans="1:17" ht="14.4" x14ac:dyDescent="0.3">
      <c r="A28" s="96"/>
      <c r="B28" s="96"/>
      <c r="C28" s="96"/>
      <c r="D28" s="96"/>
      <c r="E28" s="94"/>
      <c r="F28" s="94"/>
      <c r="G28" s="94"/>
      <c r="H28" s="94"/>
      <c r="I28" s="94"/>
      <c r="J28" s="94"/>
      <c r="K28" s="94"/>
      <c r="L28" s="94"/>
      <c r="M28" s="94"/>
      <c r="N28" s="94"/>
    </row>
    <row r="29" spans="1:17" ht="14.4" x14ac:dyDescent="0.3">
      <c r="A29" s="97"/>
      <c r="B29" s="97"/>
      <c r="C29" s="97"/>
      <c r="D29" s="97"/>
      <c r="E29" s="94"/>
      <c r="F29" s="94"/>
      <c r="G29" s="94"/>
      <c r="H29" s="94"/>
      <c r="I29" s="94"/>
      <c r="J29" s="94"/>
      <c r="K29" s="94"/>
      <c r="L29" s="94"/>
      <c r="M29" s="94"/>
      <c r="N29" s="94"/>
    </row>
    <row r="30" spans="1:17" ht="14.4" x14ac:dyDescent="0.3">
      <c r="A30" s="96"/>
      <c r="B30" s="96"/>
      <c r="C30" s="96"/>
      <c r="D30" s="96"/>
      <c r="E30" s="94"/>
      <c r="F30" s="95"/>
      <c r="G30" s="94"/>
      <c r="H30" s="94"/>
      <c r="I30" s="94"/>
      <c r="J30" s="94"/>
      <c r="K30" s="94"/>
      <c r="L30" s="94"/>
      <c r="M30" s="94"/>
      <c r="N30" s="94"/>
    </row>
    <row r="31" spans="1:17" x14ac:dyDescent="0.25">
      <c r="A31" s="93"/>
      <c r="B31" s="93"/>
      <c r="C31" s="93"/>
      <c r="D31" s="93"/>
      <c r="E31" s="92"/>
    </row>
    <row r="34" spans="5:7" x14ac:dyDescent="0.25">
      <c r="E34" s="91"/>
    </row>
    <row r="35" spans="5:7" x14ac:dyDescent="0.25">
      <c r="G35" s="90"/>
    </row>
  </sheetData>
  <conditionalFormatting sqref="B10">
    <cfRule type="cellIs" dxfId="39" priority="1" operator="lessThan">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6091-16EC-46A7-BB9D-E4404DB77A0F}">
  <sheetPr>
    <tabColor theme="9" tint="-0.249977111117893"/>
    <pageSetUpPr fitToPage="1"/>
  </sheetPr>
  <dimension ref="A1:Q46"/>
  <sheetViews>
    <sheetView showGridLines="0" topLeftCell="D1" zoomScaleNormal="100" workbookViewId="0">
      <selection activeCell="O13" sqref="O13"/>
    </sheetView>
  </sheetViews>
  <sheetFormatPr defaultColWidth="8.77734375" defaultRowHeight="14.4" x14ac:dyDescent="0.3"/>
  <cols>
    <col min="1" max="1" width="79" style="89" customWidth="1"/>
    <col min="2" max="2" width="14.109375" style="89" customWidth="1"/>
    <col min="3" max="3" width="15.33203125" style="89" customWidth="1"/>
    <col min="4" max="4" width="13.88671875" style="89" customWidth="1"/>
    <col min="5" max="5" width="13.109375" style="89" customWidth="1"/>
    <col min="6" max="7" width="15.5546875" style="89" customWidth="1"/>
    <col min="8" max="8" width="14.5546875" style="89" customWidth="1"/>
    <col min="9" max="9" width="14.77734375" style="89" customWidth="1"/>
    <col min="10" max="14" width="15.5546875" style="89" customWidth="1"/>
    <col min="15" max="15" width="21.33203125" style="89" customWidth="1"/>
    <col min="16" max="16" width="19.77734375" style="89" customWidth="1"/>
    <col min="17" max="17" width="3.6640625" customWidth="1"/>
    <col min="18" max="16384" width="8.77734375" style="89"/>
  </cols>
  <sheetData>
    <row r="1" spans="1:17" ht="18" x14ac:dyDescent="0.35">
      <c r="A1" s="124" t="s">
        <v>93</v>
      </c>
      <c r="B1" s="124"/>
      <c r="C1" s="124"/>
      <c r="D1" s="124"/>
      <c r="E1" s="124"/>
      <c r="F1" s="124"/>
      <c r="G1" s="124"/>
      <c r="H1" s="124"/>
      <c r="I1" s="124"/>
      <c r="J1" s="124"/>
      <c r="K1" s="124"/>
      <c r="L1" s="124"/>
      <c r="M1" s="124"/>
      <c r="N1" s="124"/>
      <c r="O1" s="124"/>
      <c r="P1" s="124"/>
    </row>
    <row r="2" spans="1:17" ht="18" x14ac:dyDescent="0.35">
      <c r="A2" s="150"/>
      <c r="B2" s="156"/>
      <c r="C2" s="150"/>
      <c r="D2" s="150"/>
      <c r="E2" s="150"/>
      <c r="F2" s="150"/>
      <c r="G2" s="150"/>
      <c r="H2" s="150"/>
      <c r="I2" s="150"/>
      <c r="J2" s="150"/>
      <c r="K2" s="150"/>
      <c r="L2" s="150"/>
      <c r="M2" s="150"/>
      <c r="N2" s="150"/>
      <c r="O2" s="150"/>
      <c r="P2" s="150"/>
    </row>
    <row r="3" spans="1:17" x14ac:dyDescent="0.3">
      <c r="A3" s="122" t="s">
        <v>144</v>
      </c>
      <c r="B3" s="155" t="s">
        <v>143</v>
      </c>
      <c r="C3" s="118"/>
      <c r="D3" s="96"/>
      <c r="E3" s="117"/>
      <c r="K3" s="116"/>
      <c r="L3" s="116"/>
      <c r="M3" s="116"/>
      <c r="N3" s="96"/>
      <c r="O3" s="96"/>
      <c r="P3" s="96"/>
      <c r="Q3" s="96"/>
    </row>
    <row r="4" spans="1:17" ht="23.4" customHeight="1" x14ac:dyDescent="0.3">
      <c r="A4" s="238" t="s">
        <v>142</v>
      </c>
      <c r="B4" s="154"/>
      <c r="C4" s="96" t="s">
        <v>141</v>
      </c>
      <c r="E4" s="239" t="s">
        <v>140</v>
      </c>
      <c r="F4" s="239"/>
      <c r="G4" s="239"/>
      <c r="K4" s="116"/>
      <c r="L4" s="116"/>
      <c r="M4" s="116"/>
      <c r="N4" s="96"/>
      <c r="O4" s="96"/>
      <c r="P4" s="96"/>
      <c r="Q4" s="96"/>
    </row>
    <row r="5" spans="1:17" x14ac:dyDescent="0.3">
      <c r="A5" s="238"/>
      <c r="B5" s="154"/>
      <c r="C5" s="96" t="s">
        <v>139</v>
      </c>
      <c r="D5" s="96"/>
      <c r="E5" s="239"/>
      <c r="F5" s="239"/>
      <c r="G5" s="239"/>
      <c r="K5" s="116"/>
      <c r="L5" s="116"/>
      <c r="M5" s="116"/>
      <c r="N5" s="96"/>
      <c r="O5" s="96"/>
      <c r="P5" s="96"/>
      <c r="Q5" s="96"/>
    </row>
    <row r="6" spans="1:17" ht="15" thickBot="1" x14ac:dyDescent="0.35">
      <c r="A6" s="238"/>
      <c r="B6" s="153">
        <f>SUM(B4:B5)</f>
        <v>0</v>
      </c>
      <c r="C6" s="96" t="s">
        <v>138</v>
      </c>
      <c r="D6" s="96"/>
      <c r="E6" s="161"/>
      <c r="F6" s="161"/>
      <c r="G6" s="161"/>
      <c r="K6" s="116"/>
      <c r="L6" s="116"/>
      <c r="M6" s="116"/>
      <c r="N6" s="96"/>
      <c r="O6" s="96"/>
      <c r="P6" s="96"/>
      <c r="Q6" s="96"/>
    </row>
    <row r="7" spans="1:17" ht="13.8" customHeight="1" x14ac:dyDescent="0.3">
      <c r="A7" s="152"/>
      <c r="B7" s="96"/>
      <c r="C7" s="96"/>
      <c r="D7" s="96"/>
      <c r="E7" s="161"/>
      <c r="F7" s="161"/>
      <c r="G7" s="161"/>
      <c r="K7" s="116"/>
      <c r="L7" s="116"/>
      <c r="M7" s="116"/>
      <c r="N7" s="96"/>
      <c r="O7" s="96"/>
      <c r="P7" s="96"/>
      <c r="Q7" s="96"/>
    </row>
    <row r="8" spans="1:17" ht="18" x14ac:dyDescent="0.35">
      <c r="A8" s="122" t="s">
        <v>108</v>
      </c>
      <c r="B8" s="96"/>
      <c r="C8" s="150"/>
      <c r="D8" s="150"/>
      <c r="E8" s="150"/>
      <c r="F8" s="150"/>
      <c r="G8" s="150"/>
      <c r="H8" s="150"/>
      <c r="I8" s="150"/>
      <c r="J8" s="150"/>
      <c r="K8" s="150"/>
      <c r="L8" s="150"/>
      <c r="M8" s="150"/>
      <c r="N8" s="150"/>
      <c r="O8" s="150"/>
      <c r="P8" s="150"/>
    </row>
    <row r="9" spans="1:17" ht="18" x14ac:dyDescent="0.35">
      <c r="A9" s="96" t="s">
        <v>107</v>
      </c>
      <c r="B9" s="121"/>
      <c r="C9" s="150"/>
      <c r="D9" s="150"/>
      <c r="E9" s="150"/>
      <c r="F9" s="150"/>
      <c r="G9" s="150"/>
      <c r="H9" s="150"/>
      <c r="I9" s="150"/>
      <c r="J9" s="150"/>
      <c r="K9" s="150"/>
      <c r="L9" s="150"/>
      <c r="M9" s="150"/>
      <c r="N9" s="150"/>
      <c r="O9" s="150"/>
      <c r="P9" s="150"/>
    </row>
    <row r="10" spans="1:17" ht="18" x14ac:dyDescent="0.35">
      <c r="A10" s="96" t="s">
        <v>106</v>
      </c>
      <c r="B10" s="120">
        <f>N26+N36</f>
        <v>0</v>
      </c>
      <c r="C10" s="150"/>
      <c r="D10" s="150"/>
      <c r="E10" s="150"/>
      <c r="F10" s="150"/>
      <c r="G10" s="150"/>
      <c r="H10" s="150"/>
      <c r="I10" s="150"/>
      <c r="J10" s="150"/>
      <c r="K10" s="150"/>
      <c r="L10" s="150"/>
      <c r="M10" s="150"/>
      <c r="N10" s="150"/>
      <c r="O10" s="150"/>
      <c r="P10" s="150"/>
    </row>
    <row r="11" spans="1:17" ht="18.600000000000001" thickBot="1" x14ac:dyDescent="0.4">
      <c r="A11" s="96" t="s">
        <v>105</v>
      </c>
      <c r="B11" s="119">
        <f>B9-B10</f>
        <v>0</v>
      </c>
      <c r="C11" s="150"/>
      <c r="D11" s="150"/>
      <c r="E11" s="150"/>
      <c r="F11" s="150"/>
      <c r="G11" s="150"/>
      <c r="H11" s="150"/>
      <c r="I11" s="150"/>
      <c r="J11" s="150"/>
      <c r="K11" s="150"/>
      <c r="L11" s="150"/>
      <c r="M11" s="150"/>
      <c r="N11" s="150"/>
      <c r="O11" s="150"/>
      <c r="P11" s="150"/>
    </row>
    <row r="12" spans="1:17" ht="18" x14ac:dyDescent="0.35">
      <c r="A12" s="96"/>
      <c r="B12" s="151"/>
      <c r="C12" s="150"/>
      <c r="D12" s="150"/>
      <c r="E12" s="150"/>
      <c r="F12" s="150"/>
      <c r="G12" s="150"/>
      <c r="H12" s="150"/>
      <c r="I12" s="150"/>
      <c r="J12" s="150"/>
      <c r="K12" s="150"/>
      <c r="L12" s="150"/>
      <c r="M12" s="150"/>
      <c r="N12" s="150"/>
      <c r="O12" s="150"/>
      <c r="P12" s="150"/>
    </row>
    <row r="13" spans="1:17" x14ac:dyDescent="0.3">
      <c r="A13" s="149"/>
      <c r="O13" s="148" t="s">
        <v>170</v>
      </c>
      <c r="P13" s="148" t="s">
        <v>137</v>
      </c>
      <c r="Q13" s="96"/>
    </row>
    <row r="14" spans="1:17" s="98" customFormat="1" ht="28.2" customHeight="1" x14ac:dyDescent="0.3">
      <c r="A14" s="115" t="s">
        <v>136</v>
      </c>
      <c r="B14" s="114" t="s">
        <v>135</v>
      </c>
      <c r="C14" s="114" t="s">
        <v>134</v>
      </c>
      <c r="D14" s="114" t="s">
        <v>133</v>
      </c>
      <c r="E14" s="114" t="s">
        <v>132</v>
      </c>
      <c r="F14" s="114" t="s">
        <v>131</v>
      </c>
      <c r="G14" s="114" t="s">
        <v>130</v>
      </c>
      <c r="H14" s="114" t="s">
        <v>129</v>
      </c>
      <c r="I14" s="114" t="s">
        <v>128</v>
      </c>
      <c r="J14" s="114" t="s">
        <v>127</v>
      </c>
      <c r="K14" s="114" t="s">
        <v>126</v>
      </c>
      <c r="L14" s="114" t="s">
        <v>125</v>
      </c>
      <c r="M14" s="113" t="s">
        <v>124</v>
      </c>
      <c r="N14" s="147" t="s">
        <v>103</v>
      </c>
      <c r="O14" s="112" t="s">
        <v>123</v>
      </c>
      <c r="P14" s="146" t="s">
        <v>122</v>
      </c>
      <c r="Q14" s="145"/>
    </row>
    <row r="15" spans="1:17" s="98" customFormat="1" ht="13.8" x14ac:dyDescent="0.3">
      <c r="A15" s="144" t="s">
        <v>121</v>
      </c>
      <c r="B15" s="143"/>
      <c r="C15" s="143"/>
      <c r="D15" s="143"/>
      <c r="E15" s="143"/>
      <c r="F15" s="143"/>
      <c r="G15" s="143"/>
      <c r="H15" s="143"/>
      <c r="I15" s="143"/>
      <c r="J15" s="143"/>
      <c r="K15" s="143"/>
      <c r="L15" s="143"/>
      <c r="M15" s="142"/>
      <c r="N15" s="138">
        <f t="shared" ref="N15:N25" si="0">SUM(B15:M15)</f>
        <v>0</v>
      </c>
      <c r="O15" s="137">
        <f t="shared" ref="O15:O25" si="1">IFERROR(N15*($B$4/$B$6),0)</f>
        <v>0</v>
      </c>
      <c r="P15" s="137">
        <f t="shared" ref="P15:P25" si="2">IFERROR(N15*($B$5/$B$6),0)</f>
        <v>0</v>
      </c>
      <c r="Q15" s="96"/>
    </row>
    <row r="16" spans="1:17" s="98" customFormat="1" ht="13.8" x14ac:dyDescent="0.3">
      <c r="A16" s="144" t="s">
        <v>120</v>
      </c>
      <c r="B16" s="143"/>
      <c r="C16" s="143"/>
      <c r="D16" s="143"/>
      <c r="E16" s="143"/>
      <c r="F16" s="143"/>
      <c r="G16" s="143"/>
      <c r="H16" s="143"/>
      <c r="I16" s="143"/>
      <c r="J16" s="143"/>
      <c r="K16" s="143"/>
      <c r="L16" s="143"/>
      <c r="M16" s="142"/>
      <c r="N16" s="138">
        <f t="shared" si="0"/>
        <v>0</v>
      </c>
      <c r="O16" s="137">
        <f t="shared" si="1"/>
        <v>0</v>
      </c>
      <c r="P16" s="137">
        <f t="shared" si="2"/>
        <v>0</v>
      </c>
      <c r="Q16" s="96"/>
    </row>
    <row r="17" spans="1:17" s="98" customFormat="1" ht="13.8" x14ac:dyDescent="0.3">
      <c r="A17" s="144" t="s">
        <v>119</v>
      </c>
      <c r="B17" s="143"/>
      <c r="C17" s="143"/>
      <c r="D17" s="143"/>
      <c r="E17" s="143"/>
      <c r="F17" s="143"/>
      <c r="G17" s="143"/>
      <c r="H17" s="143"/>
      <c r="I17" s="143"/>
      <c r="J17" s="143"/>
      <c r="K17" s="143"/>
      <c r="L17" s="143"/>
      <c r="M17" s="142"/>
      <c r="N17" s="138">
        <f t="shared" si="0"/>
        <v>0</v>
      </c>
      <c r="O17" s="137">
        <f t="shared" si="1"/>
        <v>0</v>
      </c>
      <c r="P17" s="137">
        <f t="shared" si="2"/>
        <v>0</v>
      </c>
      <c r="Q17" s="96"/>
    </row>
    <row r="18" spans="1:17" s="98" customFormat="1" ht="13.8" x14ac:dyDescent="0.3">
      <c r="A18" s="141" t="s">
        <v>118</v>
      </c>
      <c r="B18" s="140"/>
      <c r="C18" s="140"/>
      <c r="D18" s="140"/>
      <c r="E18" s="140"/>
      <c r="F18" s="140"/>
      <c r="G18" s="140"/>
      <c r="H18" s="140"/>
      <c r="I18" s="140"/>
      <c r="J18" s="140"/>
      <c r="K18" s="140"/>
      <c r="L18" s="140"/>
      <c r="M18" s="139"/>
      <c r="N18" s="138">
        <f t="shared" si="0"/>
        <v>0</v>
      </c>
      <c r="O18" s="137">
        <f t="shared" si="1"/>
        <v>0</v>
      </c>
      <c r="P18" s="137">
        <f t="shared" si="2"/>
        <v>0</v>
      </c>
      <c r="Q18" s="96"/>
    </row>
    <row r="19" spans="1:17" s="98" customFormat="1" ht="13.8" x14ac:dyDescent="0.3">
      <c r="A19" s="141" t="s">
        <v>148</v>
      </c>
      <c r="B19" s="140"/>
      <c r="C19" s="140"/>
      <c r="D19" s="140"/>
      <c r="E19" s="140"/>
      <c r="F19" s="140"/>
      <c r="G19" s="140"/>
      <c r="H19" s="140"/>
      <c r="I19" s="140"/>
      <c r="J19" s="140"/>
      <c r="K19" s="140"/>
      <c r="L19" s="140"/>
      <c r="M19" s="139"/>
      <c r="N19" s="138">
        <f t="shared" si="0"/>
        <v>0</v>
      </c>
      <c r="O19" s="137">
        <f t="shared" si="1"/>
        <v>0</v>
      </c>
      <c r="P19" s="137">
        <f t="shared" si="2"/>
        <v>0</v>
      </c>
      <c r="Q19" s="96"/>
    </row>
    <row r="20" spans="1:17" s="98" customFormat="1" ht="13.8" x14ac:dyDescent="0.3">
      <c r="A20" s="141" t="s">
        <v>117</v>
      </c>
      <c r="B20" s="140"/>
      <c r="C20" s="140"/>
      <c r="D20" s="140"/>
      <c r="E20" s="140"/>
      <c r="F20" s="140"/>
      <c r="G20" s="140"/>
      <c r="H20" s="140"/>
      <c r="I20" s="140"/>
      <c r="J20" s="140"/>
      <c r="K20" s="140"/>
      <c r="L20" s="140"/>
      <c r="M20" s="139"/>
      <c r="N20" s="138">
        <f t="shared" si="0"/>
        <v>0</v>
      </c>
      <c r="O20" s="137">
        <f t="shared" si="1"/>
        <v>0</v>
      </c>
      <c r="P20" s="137">
        <f t="shared" si="2"/>
        <v>0</v>
      </c>
      <c r="Q20" s="96"/>
    </row>
    <row r="21" spans="1:17" s="98" customFormat="1" ht="13.8" x14ac:dyDescent="0.3">
      <c r="A21" s="110" t="s">
        <v>97</v>
      </c>
      <c r="B21" s="140"/>
      <c r="C21" s="140"/>
      <c r="D21" s="140"/>
      <c r="E21" s="140"/>
      <c r="F21" s="140"/>
      <c r="G21" s="140"/>
      <c r="H21" s="140"/>
      <c r="I21" s="140"/>
      <c r="J21" s="140"/>
      <c r="K21" s="140"/>
      <c r="L21" s="140"/>
      <c r="M21" s="139"/>
      <c r="N21" s="138">
        <f t="shared" si="0"/>
        <v>0</v>
      </c>
      <c r="O21" s="137">
        <f t="shared" si="1"/>
        <v>0</v>
      </c>
      <c r="P21" s="137">
        <f t="shared" si="2"/>
        <v>0</v>
      </c>
      <c r="Q21" s="96"/>
    </row>
    <row r="22" spans="1:17" s="98" customFormat="1" ht="13.8" x14ac:dyDescent="0.3">
      <c r="A22" s="110" t="s">
        <v>96</v>
      </c>
      <c r="B22" s="140"/>
      <c r="C22" s="140"/>
      <c r="D22" s="140"/>
      <c r="E22" s="140"/>
      <c r="F22" s="140"/>
      <c r="G22" s="140"/>
      <c r="H22" s="140"/>
      <c r="I22" s="140"/>
      <c r="J22" s="140"/>
      <c r="K22" s="140"/>
      <c r="L22" s="140"/>
      <c r="M22" s="139"/>
      <c r="N22" s="138">
        <f t="shared" si="0"/>
        <v>0</v>
      </c>
      <c r="O22" s="137">
        <f t="shared" si="1"/>
        <v>0</v>
      </c>
      <c r="P22" s="137">
        <f t="shared" si="2"/>
        <v>0</v>
      </c>
      <c r="Q22" s="96"/>
    </row>
    <row r="23" spans="1:17" s="98" customFormat="1" ht="13.8" x14ac:dyDescent="0.3">
      <c r="A23" s="110" t="s">
        <v>95</v>
      </c>
      <c r="B23" s="140"/>
      <c r="C23" s="140"/>
      <c r="D23" s="140"/>
      <c r="E23" s="140"/>
      <c r="F23" s="140"/>
      <c r="G23" s="140"/>
      <c r="H23" s="140"/>
      <c r="I23" s="140"/>
      <c r="J23" s="140"/>
      <c r="K23" s="140"/>
      <c r="L23" s="140"/>
      <c r="M23" s="139"/>
      <c r="N23" s="138">
        <f t="shared" si="0"/>
        <v>0</v>
      </c>
      <c r="O23" s="137">
        <f t="shared" si="1"/>
        <v>0</v>
      </c>
      <c r="P23" s="137">
        <f t="shared" si="2"/>
        <v>0</v>
      </c>
      <c r="Q23" s="96"/>
    </row>
    <row r="24" spans="1:17" s="98" customFormat="1" ht="13.8" x14ac:dyDescent="0.3">
      <c r="A24" s="110" t="s">
        <v>113</v>
      </c>
      <c r="B24" s="140"/>
      <c r="C24" s="140"/>
      <c r="D24" s="140"/>
      <c r="E24" s="140"/>
      <c r="F24" s="140"/>
      <c r="G24" s="140"/>
      <c r="H24" s="140"/>
      <c r="I24" s="140"/>
      <c r="J24" s="140"/>
      <c r="K24" s="140"/>
      <c r="L24" s="140"/>
      <c r="M24" s="139"/>
      <c r="N24" s="138">
        <f t="shared" si="0"/>
        <v>0</v>
      </c>
      <c r="O24" s="137">
        <f t="shared" si="1"/>
        <v>0</v>
      </c>
      <c r="P24" s="137">
        <f t="shared" si="2"/>
        <v>0</v>
      </c>
      <c r="Q24" s="96"/>
    </row>
    <row r="25" spans="1:17" s="98" customFormat="1" ht="13.8" x14ac:dyDescent="0.3">
      <c r="A25" s="110" t="s">
        <v>112</v>
      </c>
      <c r="B25" s="140"/>
      <c r="C25" s="140"/>
      <c r="D25" s="140"/>
      <c r="E25" s="140"/>
      <c r="F25" s="140"/>
      <c r="G25" s="140"/>
      <c r="H25" s="140"/>
      <c r="I25" s="140"/>
      <c r="J25" s="140"/>
      <c r="K25" s="140"/>
      <c r="L25" s="140"/>
      <c r="M25" s="139"/>
      <c r="N25" s="138">
        <f t="shared" si="0"/>
        <v>0</v>
      </c>
      <c r="O25" s="137">
        <f t="shared" si="1"/>
        <v>0</v>
      </c>
      <c r="P25" s="137">
        <f t="shared" si="2"/>
        <v>0</v>
      </c>
      <c r="Q25" s="96"/>
    </row>
    <row r="26" spans="1:17" s="98" customFormat="1" ht="13.8" x14ac:dyDescent="0.3">
      <c r="A26" s="136" t="s">
        <v>116</v>
      </c>
      <c r="B26" s="105">
        <f t="shared" ref="B26:P26" si="3">SUM(B15:B25)</f>
        <v>0</v>
      </c>
      <c r="C26" s="105">
        <f t="shared" si="3"/>
        <v>0</v>
      </c>
      <c r="D26" s="105">
        <f t="shared" si="3"/>
        <v>0</v>
      </c>
      <c r="E26" s="105">
        <f t="shared" si="3"/>
        <v>0</v>
      </c>
      <c r="F26" s="105">
        <f t="shared" si="3"/>
        <v>0</v>
      </c>
      <c r="G26" s="105">
        <f t="shared" si="3"/>
        <v>0</v>
      </c>
      <c r="H26" s="105">
        <f t="shared" si="3"/>
        <v>0</v>
      </c>
      <c r="I26" s="105">
        <f t="shared" si="3"/>
        <v>0</v>
      </c>
      <c r="J26" s="105">
        <f t="shared" si="3"/>
        <v>0</v>
      </c>
      <c r="K26" s="105">
        <f t="shared" si="3"/>
        <v>0</v>
      </c>
      <c r="L26" s="105">
        <f t="shared" si="3"/>
        <v>0</v>
      </c>
      <c r="M26" s="127">
        <f t="shared" si="3"/>
        <v>0</v>
      </c>
      <c r="N26" s="135">
        <f t="shared" si="3"/>
        <v>0</v>
      </c>
      <c r="O26" s="134">
        <f t="shared" si="3"/>
        <v>0</v>
      </c>
      <c r="P26" s="134">
        <f t="shared" si="3"/>
        <v>0</v>
      </c>
      <c r="Q26" s="96"/>
    </row>
    <row r="27" spans="1:17" s="98" customFormat="1" ht="13.8" x14ac:dyDescent="0.3">
      <c r="A27" s="133"/>
      <c r="B27" s="132"/>
      <c r="C27" s="132"/>
      <c r="D27" s="132"/>
      <c r="E27" s="132"/>
      <c r="F27" s="132"/>
      <c r="G27" s="132"/>
      <c r="H27" s="132"/>
      <c r="I27" s="132"/>
      <c r="J27" s="132"/>
      <c r="K27" s="132"/>
      <c r="L27" s="132"/>
      <c r="M27" s="132"/>
      <c r="N27" s="101"/>
      <c r="Q27" s="96"/>
    </row>
    <row r="28" spans="1:17" s="98" customFormat="1" ht="13.8" x14ac:dyDescent="0.3">
      <c r="A28" s="131"/>
      <c r="B28" s="128"/>
      <c r="C28" s="128"/>
      <c r="D28" s="128"/>
      <c r="E28" s="128"/>
      <c r="F28" s="128"/>
      <c r="G28" s="128"/>
      <c r="H28" s="128"/>
      <c r="I28" s="128"/>
      <c r="J28" s="128"/>
      <c r="K28" s="128"/>
      <c r="L28" s="128"/>
      <c r="M28" s="128"/>
      <c r="N28" s="128"/>
      <c r="P28" s="130"/>
      <c r="Q28" s="101"/>
    </row>
    <row r="29" spans="1:17" s="98" customFormat="1" ht="13.8" x14ac:dyDescent="0.3">
      <c r="A29" s="115" t="s">
        <v>115</v>
      </c>
      <c r="B29" s="114" t="s">
        <v>135</v>
      </c>
      <c r="C29" s="114" t="s">
        <v>134</v>
      </c>
      <c r="D29" s="114" t="s">
        <v>133</v>
      </c>
      <c r="E29" s="114" t="s">
        <v>132</v>
      </c>
      <c r="F29" s="114" t="s">
        <v>131</v>
      </c>
      <c r="G29" s="114" t="s">
        <v>130</v>
      </c>
      <c r="H29" s="114" t="s">
        <v>129</v>
      </c>
      <c r="I29" s="114" t="s">
        <v>128</v>
      </c>
      <c r="J29" s="114" t="s">
        <v>127</v>
      </c>
      <c r="K29" s="114" t="s">
        <v>126</v>
      </c>
      <c r="L29" s="114" t="s">
        <v>125</v>
      </c>
      <c r="M29" s="113" t="s">
        <v>124</v>
      </c>
      <c r="N29" s="112" t="s">
        <v>103</v>
      </c>
      <c r="O29" s="129"/>
      <c r="P29" s="128"/>
      <c r="Q29" s="128"/>
    </row>
    <row r="30" spans="1:17" s="98" customFormat="1" ht="13.8" x14ac:dyDescent="0.3">
      <c r="A30" s="111" t="s">
        <v>114</v>
      </c>
      <c r="B30" s="109"/>
      <c r="C30" s="109"/>
      <c r="D30" s="109"/>
      <c r="E30" s="109"/>
      <c r="F30" s="109"/>
      <c r="G30" s="109"/>
      <c r="H30" s="109"/>
      <c r="I30" s="109"/>
      <c r="J30" s="109"/>
      <c r="K30" s="109"/>
      <c r="L30" s="109"/>
      <c r="M30" s="108"/>
      <c r="N30" s="107">
        <f t="shared" ref="N30:N35" si="4">SUM(B30:M30)</f>
        <v>0</v>
      </c>
      <c r="O30" s="101"/>
      <c r="P30" s="101"/>
      <c r="Q30" s="96"/>
    </row>
    <row r="31" spans="1:17" s="98" customFormat="1" ht="13.8" x14ac:dyDescent="0.3">
      <c r="A31" s="110" t="s">
        <v>97</v>
      </c>
      <c r="B31" s="109"/>
      <c r="C31" s="109"/>
      <c r="D31" s="109"/>
      <c r="E31" s="109"/>
      <c r="F31" s="109"/>
      <c r="G31" s="109"/>
      <c r="H31" s="109"/>
      <c r="I31" s="109"/>
      <c r="J31" s="109"/>
      <c r="K31" s="109"/>
      <c r="L31" s="109"/>
      <c r="M31" s="108"/>
      <c r="N31" s="107">
        <f t="shared" si="4"/>
        <v>0</v>
      </c>
      <c r="O31" s="101"/>
      <c r="P31" s="101"/>
      <c r="Q31" s="96"/>
    </row>
    <row r="32" spans="1:17" s="98" customFormat="1" ht="13.8" x14ac:dyDescent="0.3">
      <c r="A32" s="110" t="s">
        <v>96</v>
      </c>
      <c r="B32" s="109"/>
      <c r="C32" s="109"/>
      <c r="D32" s="109"/>
      <c r="E32" s="109"/>
      <c r="F32" s="109"/>
      <c r="G32" s="109"/>
      <c r="H32" s="109"/>
      <c r="I32" s="109"/>
      <c r="J32" s="109"/>
      <c r="K32" s="109"/>
      <c r="L32" s="109"/>
      <c r="M32" s="108"/>
      <c r="N32" s="107">
        <f t="shared" si="4"/>
        <v>0</v>
      </c>
      <c r="O32" s="101"/>
      <c r="P32" s="101"/>
      <c r="Q32" s="96"/>
    </row>
    <row r="33" spans="1:17" s="98" customFormat="1" ht="13.8" x14ac:dyDescent="0.3">
      <c r="A33" s="110" t="s">
        <v>95</v>
      </c>
      <c r="B33" s="109"/>
      <c r="C33" s="109"/>
      <c r="D33" s="109"/>
      <c r="E33" s="109"/>
      <c r="F33" s="109"/>
      <c r="G33" s="109"/>
      <c r="H33" s="109"/>
      <c r="I33" s="109"/>
      <c r="J33" s="109"/>
      <c r="K33" s="109"/>
      <c r="L33" s="109"/>
      <c r="M33" s="108"/>
      <c r="N33" s="107">
        <f t="shared" si="4"/>
        <v>0</v>
      </c>
      <c r="O33" s="101"/>
      <c r="P33" s="101"/>
      <c r="Q33" s="96"/>
    </row>
    <row r="34" spans="1:17" s="98" customFormat="1" ht="13.8" x14ac:dyDescent="0.3">
      <c r="A34" s="110" t="s">
        <v>113</v>
      </c>
      <c r="B34" s="109"/>
      <c r="C34" s="109"/>
      <c r="D34" s="109"/>
      <c r="E34" s="109"/>
      <c r="F34" s="109"/>
      <c r="G34" s="109"/>
      <c r="H34" s="109"/>
      <c r="I34" s="109"/>
      <c r="J34" s="109"/>
      <c r="K34" s="109"/>
      <c r="L34" s="109"/>
      <c r="M34" s="108"/>
      <c r="N34" s="107">
        <f t="shared" si="4"/>
        <v>0</v>
      </c>
      <c r="O34" s="101"/>
      <c r="P34" s="101"/>
      <c r="Q34" s="96"/>
    </row>
    <row r="35" spans="1:17" s="98" customFormat="1" ht="13.8" x14ac:dyDescent="0.3">
      <c r="A35" s="110" t="s">
        <v>112</v>
      </c>
      <c r="B35" s="109"/>
      <c r="C35" s="109"/>
      <c r="D35" s="109"/>
      <c r="E35" s="109"/>
      <c r="F35" s="109"/>
      <c r="G35" s="109"/>
      <c r="H35" s="109"/>
      <c r="I35" s="109"/>
      <c r="J35" s="109"/>
      <c r="K35" s="109"/>
      <c r="L35" s="109"/>
      <c r="M35" s="108"/>
      <c r="N35" s="107">
        <f t="shared" si="4"/>
        <v>0</v>
      </c>
      <c r="O35" s="101"/>
      <c r="P35" s="101"/>
      <c r="Q35" s="96"/>
    </row>
    <row r="36" spans="1:17" s="98" customFormat="1" ht="13.8" x14ac:dyDescent="0.3">
      <c r="A36" s="106" t="s">
        <v>111</v>
      </c>
      <c r="B36" s="105">
        <f t="shared" ref="B36:N36" si="5">SUM(B30:B35)</f>
        <v>0</v>
      </c>
      <c r="C36" s="105">
        <f t="shared" si="5"/>
        <v>0</v>
      </c>
      <c r="D36" s="105">
        <f t="shared" si="5"/>
        <v>0</v>
      </c>
      <c r="E36" s="105">
        <f t="shared" si="5"/>
        <v>0</v>
      </c>
      <c r="F36" s="105">
        <f t="shared" si="5"/>
        <v>0</v>
      </c>
      <c r="G36" s="105">
        <f t="shared" si="5"/>
        <v>0</v>
      </c>
      <c r="H36" s="105">
        <f t="shared" si="5"/>
        <v>0</v>
      </c>
      <c r="I36" s="105">
        <f t="shared" si="5"/>
        <v>0</v>
      </c>
      <c r="J36" s="105">
        <f t="shared" si="5"/>
        <v>0</v>
      </c>
      <c r="K36" s="105">
        <f t="shared" si="5"/>
        <v>0</v>
      </c>
      <c r="L36" s="105">
        <f t="shared" si="5"/>
        <v>0</v>
      </c>
      <c r="M36" s="127">
        <f t="shared" si="5"/>
        <v>0</v>
      </c>
      <c r="N36" s="104">
        <f t="shared" si="5"/>
        <v>0</v>
      </c>
      <c r="O36" s="101"/>
      <c r="P36" s="101"/>
      <c r="Q36" s="96"/>
    </row>
    <row r="37" spans="1:17" s="125" customFormat="1" ht="23.4" x14ac:dyDescent="0.3">
      <c r="A37" s="102"/>
      <c r="B37" s="102"/>
      <c r="C37" s="102"/>
      <c r="D37" s="102"/>
      <c r="E37" s="126"/>
      <c r="F37" s="126"/>
      <c r="G37" s="126"/>
      <c r="H37" s="240"/>
      <c r="I37" s="240"/>
      <c r="J37" s="240"/>
      <c r="K37" s="240"/>
      <c r="L37" s="240"/>
      <c r="M37" s="240"/>
      <c r="N37" s="241"/>
      <c r="O37" s="241"/>
      <c r="P37" s="241"/>
      <c r="Q37" s="96"/>
    </row>
    <row r="38" spans="1:17" s="98" customFormat="1" ht="13.8" x14ac:dyDescent="0.3">
      <c r="A38" s="100"/>
      <c r="B38" s="99"/>
      <c r="C38" s="99"/>
      <c r="D38" s="99"/>
      <c r="E38" s="99"/>
      <c r="F38" s="99"/>
      <c r="G38" s="99"/>
      <c r="H38" s="99"/>
      <c r="I38" s="99"/>
      <c r="J38" s="99"/>
      <c r="K38" s="99"/>
      <c r="L38" s="99"/>
      <c r="M38" s="99"/>
      <c r="N38" s="99"/>
      <c r="O38" s="99"/>
      <c r="P38" s="99"/>
      <c r="Q38" s="96"/>
    </row>
    <row r="39" spans="1:17" x14ac:dyDescent="0.3">
      <c r="A39" s="96"/>
      <c r="B39" s="96"/>
      <c r="C39" s="96"/>
      <c r="D39" s="96"/>
      <c r="E39" s="94"/>
      <c r="F39" s="94"/>
      <c r="G39" s="94"/>
      <c r="H39" s="94"/>
      <c r="I39" s="94"/>
      <c r="J39" s="94"/>
      <c r="K39" s="94"/>
      <c r="L39" s="94"/>
      <c r="M39" s="94"/>
      <c r="N39" s="94"/>
      <c r="O39" s="94"/>
      <c r="P39" s="94"/>
      <c r="Q39" s="96"/>
    </row>
    <row r="40" spans="1:17" x14ac:dyDescent="0.3">
      <c r="A40" s="97"/>
      <c r="B40" s="97"/>
      <c r="C40" s="97"/>
      <c r="D40" s="97"/>
      <c r="E40" s="94"/>
      <c r="F40" s="94"/>
      <c r="G40" s="94"/>
      <c r="H40" s="94"/>
      <c r="I40" s="94"/>
      <c r="J40" s="94"/>
      <c r="K40" s="94"/>
      <c r="L40" s="94"/>
      <c r="M40" s="94"/>
      <c r="N40" s="94"/>
      <c r="O40" s="94"/>
      <c r="P40" s="94"/>
      <c r="Q40" s="96"/>
    </row>
    <row r="41" spans="1:17" x14ac:dyDescent="0.3">
      <c r="A41" s="96"/>
      <c r="B41" s="96"/>
      <c r="C41" s="96"/>
      <c r="D41" s="96"/>
      <c r="E41" s="94"/>
      <c r="F41" s="95"/>
      <c r="G41" s="94"/>
      <c r="H41" s="94"/>
      <c r="I41" s="94"/>
      <c r="J41" s="94"/>
      <c r="K41" s="94"/>
      <c r="L41" s="94"/>
      <c r="M41" s="94"/>
      <c r="N41" s="94"/>
      <c r="O41" s="94"/>
      <c r="P41" s="94"/>
      <c r="Q41" s="96"/>
    </row>
    <row r="42" spans="1:17" x14ac:dyDescent="0.3">
      <c r="A42" s="93"/>
      <c r="B42" s="93"/>
      <c r="C42" s="93"/>
      <c r="D42" s="93"/>
      <c r="E42" s="92"/>
    </row>
    <row r="45" spans="1:17" x14ac:dyDescent="0.3">
      <c r="E45" s="91"/>
    </row>
    <row r="46" spans="1:17" x14ac:dyDescent="0.3">
      <c r="G46" s="90"/>
    </row>
  </sheetData>
  <sheetProtection selectLockedCells="1"/>
  <mergeCells count="3">
    <mergeCell ref="A4:A6"/>
    <mergeCell ref="E4:G5"/>
    <mergeCell ref="H37:P37"/>
  </mergeCells>
  <conditionalFormatting sqref="B11:B12">
    <cfRule type="cellIs" dxfId="38" priority="1" operator="lessThan">
      <formula>0</formula>
    </cfRule>
  </conditionalFormatting>
  <pageMargins left="0.7" right="0.7" top="0.75" bottom="0.75" header="0.3" footer="0.3"/>
  <pageSetup paperSize="5"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F3797-B1B2-4176-891A-E6A64A60AF09}">
  <sheetPr>
    <tabColor theme="9" tint="-0.249977111117893"/>
  </sheetPr>
  <dimension ref="A1:K20"/>
  <sheetViews>
    <sheetView showGridLines="0" zoomScaleNormal="100" workbookViewId="0">
      <selection activeCell="G24" sqref="G24"/>
    </sheetView>
  </sheetViews>
  <sheetFormatPr defaultRowHeight="14.4" x14ac:dyDescent="0.3"/>
  <sheetData>
    <row r="1" spans="1:11" s="169" customFormat="1" ht="18" x14ac:dyDescent="0.35">
      <c r="A1" s="168" t="s">
        <v>152</v>
      </c>
    </row>
    <row r="3" spans="1:11" x14ac:dyDescent="0.3">
      <c r="A3" s="171" t="s">
        <v>153</v>
      </c>
      <c r="B3" s="85"/>
      <c r="C3" s="85"/>
      <c r="D3" s="85"/>
      <c r="E3" s="85"/>
      <c r="F3" s="85"/>
      <c r="G3" s="85"/>
      <c r="H3" s="85"/>
      <c r="I3" s="85"/>
      <c r="J3" s="85"/>
      <c r="K3" s="84"/>
    </row>
    <row r="4" spans="1:11" x14ac:dyDescent="0.3">
      <c r="A4" s="172"/>
      <c r="B4" s="170"/>
      <c r="C4" s="170"/>
      <c r="D4" s="170"/>
      <c r="E4" s="170"/>
      <c r="F4" s="170"/>
      <c r="G4" s="170"/>
      <c r="H4" s="170"/>
      <c r="I4" s="170"/>
      <c r="J4" s="170"/>
      <c r="K4" s="173"/>
    </row>
    <row r="5" spans="1:11" x14ac:dyDescent="0.3">
      <c r="A5" s="174" t="s">
        <v>154</v>
      </c>
      <c r="B5" s="170"/>
      <c r="C5" s="170"/>
      <c r="D5" s="170"/>
      <c r="E5" s="170"/>
      <c r="F5" s="170"/>
      <c r="G5" s="170"/>
      <c r="H5" s="170"/>
      <c r="I5" s="170"/>
      <c r="J5" s="170"/>
      <c r="K5" s="173"/>
    </row>
    <row r="6" spans="1:11" x14ac:dyDescent="0.3">
      <c r="A6" s="174" t="s">
        <v>155</v>
      </c>
      <c r="B6" s="170"/>
      <c r="C6" s="170"/>
      <c r="D6" s="170"/>
      <c r="E6" s="170"/>
      <c r="F6" s="170"/>
      <c r="G6" s="170"/>
      <c r="H6" s="170"/>
      <c r="I6" s="170"/>
      <c r="J6" s="170"/>
      <c r="K6" s="173"/>
    </row>
    <row r="7" spans="1:11" x14ac:dyDescent="0.3">
      <c r="A7" s="174" t="s">
        <v>156</v>
      </c>
      <c r="B7" s="170"/>
      <c r="C7" s="170"/>
      <c r="D7" s="170"/>
      <c r="E7" s="170"/>
      <c r="F7" s="170"/>
      <c r="G7" s="170"/>
      <c r="H7" s="170"/>
      <c r="I7" s="170"/>
      <c r="J7" s="170"/>
      <c r="K7" s="173"/>
    </row>
    <row r="8" spans="1:11" x14ac:dyDescent="0.3">
      <c r="A8" s="174" t="s">
        <v>157</v>
      </c>
      <c r="B8" s="170"/>
      <c r="C8" s="170"/>
      <c r="D8" s="170"/>
      <c r="E8" s="170"/>
      <c r="F8" s="170"/>
      <c r="G8" s="170"/>
      <c r="H8" s="170"/>
      <c r="I8" s="170"/>
      <c r="J8" s="170"/>
      <c r="K8" s="173"/>
    </row>
    <row r="9" spans="1:11" x14ac:dyDescent="0.3">
      <c r="A9" s="174" t="s">
        <v>158</v>
      </c>
      <c r="B9" s="170"/>
      <c r="C9" s="170"/>
      <c r="D9" s="170"/>
      <c r="E9" s="170"/>
      <c r="F9" s="170"/>
      <c r="G9" s="170"/>
      <c r="H9" s="170"/>
      <c r="I9" s="170"/>
      <c r="J9" s="170"/>
      <c r="K9" s="173"/>
    </row>
    <row r="10" spans="1:11" x14ac:dyDescent="0.3">
      <c r="A10" s="174" t="s">
        <v>159</v>
      </c>
      <c r="B10" s="170"/>
      <c r="C10" s="170"/>
      <c r="D10" s="170"/>
      <c r="E10" s="170"/>
      <c r="F10" s="170"/>
      <c r="G10" s="170"/>
      <c r="H10" s="170"/>
      <c r="I10" s="170"/>
      <c r="J10" s="170"/>
      <c r="K10" s="173"/>
    </row>
    <row r="11" spans="1:11" x14ac:dyDescent="0.3">
      <c r="A11" s="174" t="s">
        <v>160</v>
      </c>
      <c r="B11" s="170"/>
      <c r="C11" s="170"/>
      <c r="D11" s="170"/>
      <c r="E11" s="170"/>
      <c r="F11" s="170"/>
      <c r="G11" s="170"/>
      <c r="H11" s="170"/>
      <c r="I11" s="170"/>
      <c r="J11" s="170"/>
      <c r="K11" s="173"/>
    </row>
    <row r="12" spans="1:11" x14ac:dyDescent="0.3">
      <c r="A12" s="174" t="s">
        <v>161</v>
      </c>
      <c r="B12" s="170"/>
      <c r="C12" s="170"/>
      <c r="D12" s="170"/>
      <c r="E12" s="170"/>
      <c r="F12" s="170"/>
      <c r="G12" s="170"/>
      <c r="H12" s="170"/>
      <c r="I12" s="170"/>
      <c r="J12" s="170"/>
      <c r="K12" s="173"/>
    </row>
    <row r="13" spans="1:11" x14ac:dyDescent="0.3">
      <c r="A13" s="174" t="s">
        <v>162</v>
      </c>
      <c r="B13" s="170"/>
      <c r="C13" s="170"/>
      <c r="D13" s="170"/>
      <c r="E13" s="170"/>
      <c r="F13" s="170"/>
      <c r="G13" s="170"/>
      <c r="H13" s="170"/>
      <c r="I13" s="170"/>
      <c r="J13" s="170"/>
      <c r="K13" s="173"/>
    </row>
    <row r="14" spans="1:11" x14ac:dyDescent="0.3">
      <c r="A14" s="174" t="s">
        <v>163</v>
      </c>
      <c r="B14" s="170"/>
      <c r="C14" s="170"/>
      <c r="D14" s="170"/>
      <c r="E14" s="170"/>
      <c r="F14" s="170"/>
      <c r="G14" s="170"/>
      <c r="H14" s="170"/>
      <c r="I14" s="170"/>
      <c r="J14" s="170"/>
      <c r="K14" s="173"/>
    </row>
    <row r="15" spans="1:11" ht="31.8" customHeight="1" x14ac:dyDescent="0.3">
      <c r="A15" s="242" t="s">
        <v>164</v>
      </c>
      <c r="B15" s="243"/>
      <c r="C15" s="243"/>
      <c r="D15" s="243"/>
      <c r="E15" s="243"/>
      <c r="F15" s="243"/>
      <c r="G15" s="243"/>
      <c r="H15" s="243"/>
      <c r="I15" s="243"/>
      <c r="J15" s="243"/>
      <c r="K15" s="173"/>
    </row>
    <row r="16" spans="1:11" ht="41.4" customHeight="1" x14ac:dyDescent="0.3">
      <c r="A16" s="244" t="s">
        <v>165</v>
      </c>
      <c r="B16" s="245"/>
      <c r="C16" s="245"/>
      <c r="D16" s="245"/>
      <c r="E16" s="245"/>
      <c r="F16" s="245"/>
      <c r="G16" s="245"/>
      <c r="H16" s="245"/>
      <c r="I16" s="245"/>
      <c r="J16" s="245"/>
      <c r="K16" s="173"/>
    </row>
    <row r="17" spans="1:11" x14ac:dyDescent="0.3">
      <c r="A17" s="175" t="s">
        <v>166</v>
      </c>
      <c r="B17" s="170"/>
      <c r="C17" s="170"/>
      <c r="D17" s="170"/>
      <c r="E17" s="170"/>
      <c r="F17" s="170"/>
      <c r="G17" s="170"/>
      <c r="H17" s="170"/>
      <c r="I17" s="170"/>
      <c r="J17" s="170"/>
      <c r="K17" s="173"/>
    </row>
    <row r="18" spans="1:11" x14ac:dyDescent="0.3">
      <c r="A18" s="175" t="s">
        <v>167</v>
      </c>
      <c r="B18" s="170"/>
      <c r="C18" s="170"/>
      <c r="D18" s="170"/>
      <c r="E18" s="170"/>
      <c r="F18" s="170"/>
      <c r="G18" s="170"/>
      <c r="H18" s="170"/>
      <c r="I18" s="170"/>
      <c r="J18" s="170"/>
      <c r="K18" s="173"/>
    </row>
    <row r="19" spans="1:11" x14ac:dyDescent="0.3">
      <c r="A19" s="175" t="s">
        <v>168</v>
      </c>
      <c r="B19" s="170"/>
      <c r="C19" s="170"/>
      <c r="D19" s="170"/>
      <c r="E19" s="170"/>
      <c r="F19" s="170"/>
      <c r="G19" s="170"/>
      <c r="H19" s="170"/>
      <c r="I19" s="170"/>
      <c r="J19" s="170"/>
      <c r="K19" s="173"/>
    </row>
    <row r="20" spans="1:11" x14ac:dyDescent="0.3">
      <c r="A20" s="176" t="s">
        <v>169</v>
      </c>
      <c r="B20" s="166"/>
      <c r="C20" s="166"/>
      <c r="D20" s="166"/>
      <c r="E20" s="166"/>
      <c r="F20" s="166"/>
      <c r="G20" s="166"/>
      <c r="H20" s="166"/>
      <c r="I20" s="166"/>
      <c r="J20" s="166"/>
      <c r="K20" s="167"/>
    </row>
  </sheetData>
  <mergeCells count="2">
    <mergeCell ref="A15:J15"/>
    <mergeCell ref="A16:J1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6AB1A-E11E-4BFB-B061-F50EA5C0EC50}">
  <sheetPr>
    <tabColor rgb="FFFF0000"/>
  </sheetPr>
  <dimension ref="A1:I36"/>
  <sheetViews>
    <sheetView tabSelected="1" topLeftCell="A206" zoomScale="80" zoomScaleNormal="80" workbookViewId="0">
      <selection activeCell="H238" sqref="H238"/>
    </sheetView>
  </sheetViews>
  <sheetFormatPr defaultRowHeight="14.4" x14ac:dyDescent="0.3"/>
  <cols>
    <col min="1" max="1" width="16.88671875" customWidth="1"/>
    <col min="2" max="5" width="15.77734375" customWidth="1"/>
    <col min="6" max="6" width="18.5546875" customWidth="1"/>
    <col min="7" max="9" width="15.77734375" customWidth="1"/>
  </cols>
  <sheetData>
    <row r="1" spans="1:9" ht="14.4" customHeight="1" x14ac:dyDescent="0.3">
      <c r="A1" s="246" t="s">
        <v>28</v>
      </c>
      <c r="B1" s="246"/>
      <c r="C1" s="246"/>
      <c r="D1" s="246"/>
      <c r="E1" s="246"/>
      <c r="F1" s="246"/>
      <c r="G1" s="246"/>
      <c r="H1" s="246"/>
      <c r="I1" s="246"/>
    </row>
    <row r="2" spans="1:9" ht="14.4" customHeight="1" x14ac:dyDescent="0.3">
      <c r="A2" s="246"/>
      <c r="B2" s="246"/>
      <c r="C2" s="246"/>
      <c r="D2" s="246"/>
      <c r="E2" s="246"/>
      <c r="F2" s="246"/>
      <c r="G2" s="246"/>
      <c r="H2" s="246"/>
      <c r="I2" s="246"/>
    </row>
    <row r="3" spans="1:9" ht="14.4" customHeight="1" x14ac:dyDescent="0.3">
      <c r="A3" s="246"/>
      <c r="B3" s="246"/>
      <c r="C3" s="246"/>
      <c r="D3" s="246"/>
      <c r="E3" s="246"/>
      <c r="F3" s="246"/>
      <c r="G3" s="246"/>
      <c r="H3" s="246"/>
      <c r="I3" s="246"/>
    </row>
    <row r="4" spans="1:9" ht="87.6" customHeight="1" x14ac:dyDescent="0.3">
      <c r="A4" s="246"/>
      <c r="B4" s="246"/>
      <c r="C4" s="246"/>
      <c r="D4" s="246"/>
      <c r="E4" s="246"/>
      <c r="F4" s="246"/>
      <c r="G4" s="246"/>
      <c r="H4" s="246"/>
      <c r="I4" s="246"/>
    </row>
    <row r="6" spans="1:9" ht="18" x14ac:dyDescent="0.35">
      <c r="A6" s="23"/>
    </row>
    <row r="13" spans="1:9" ht="18" x14ac:dyDescent="0.35">
      <c r="A13" s="23"/>
    </row>
    <row r="21" spans="1:1" ht="18" x14ac:dyDescent="0.35">
      <c r="A21" s="23"/>
    </row>
    <row r="36" spans="1:1" ht="18" x14ac:dyDescent="0.35">
      <c r="A36" s="23"/>
    </row>
  </sheetData>
  <mergeCells count="1">
    <mergeCell ref="A1:I4"/>
  </mergeCells>
  <phoneticPr fontId="6" type="noConversion"/>
  <pageMargins left="0.7" right="0.7" top="0.75" bottom="0.75" header="0.3" footer="0.3"/>
  <pageSetup scale="58" orientation="portrait" r:id="rId1"/>
  <rowBreaks count="2" manualBreakCount="2">
    <brk id="53" max="16383" man="1"/>
    <brk id="10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4FEF0-EE1D-4A0B-A921-BCFAFDA2EDDF}">
  <sheetPr>
    <tabColor rgb="FFFF0000"/>
  </sheetPr>
  <dimension ref="A1:T40"/>
  <sheetViews>
    <sheetView showGridLines="0" zoomScale="85" zoomScaleNormal="85" workbookViewId="0">
      <selection activeCell="T23" sqref="T23"/>
    </sheetView>
  </sheetViews>
  <sheetFormatPr defaultRowHeight="14.4" x14ac:dyDescent="0.3"/>
  <cols>
    <col min="1" max="1" width="17.88671875" customWidth="1"/>
    <col min="2" max="2" width="32.21875" bestFit="1" customWidth="1"/>
    <col min="3" max="3" width="32.88671875" customWidth="1"/>
    <col min="4" max="4" width="13.44140625" hidden="1" customWidth="1"/>
    <col min="5" max="15" width="15.77734375" customWidth="1"/>
    <col min="16" max="16" width="15.77734375" hidden="1" customWidth="1"/>
    <col min="17" max="17" width="15.77734375" customWidth="1"/>
    <col min="18" max="18" width="40.77734375" customWidth="1"/>
    <col min="20" max="20" width="16" customWidth="1"/>
  </cols>
  <sheetData>
    <row r="1" spans="1:20" ht="14.4" customHeight="1" x14ac:dyDescent="0.3">
      <c r="A1" s="251" t="s">
        <v>37</v>
      </c>
      <c r="B1" s="251"/>
      <c r="C1" s="251"/>
      <c r="D1" s="251"/>
      <c r="E1" s="251"/>
      <c r="F1" s="251"/>
      <c r="G1" s="251"/>
      <c r="H1" s="251"/>
      <c r="I1" s="251"/>
      <c r="J1" s="251"/>
      <c r="K1" s="251"/>
      <c r="L1" s="251"/>
      <c r="M1" s="251"/>
      <c r="N1" s="251"/>
      <c r="O1" s="251"/>
      <c r="P1" s="251"/>
      <c r="Q1" s="251"/>
      <c r="R1" s="251"/>
    </row>
    <row r="2" spans="1:20" ht="14.4" customHeight="1" x14ac:dyDescent="0.3">
      <c r="A2" s="251"/>
      <c r="B2" s="251"/>
      <c r="C2" s="251"/>
      <c r="D2" s="251"/>
      <c r="E2" s="251"/>
      <c r="F2" s="251"/>
      <c r="G2" s="251"/>
      <c r="H2" s="251"/>
      <c r="I2" s="251"/>
      <c r="J2" s="251"/>
      <c r="K2" s="251"/>
      <c r="L2" s="251"/>
      <c r="M2" s="251"/>
      <c r="N2" s="251"/>
      <c r="O2" s="251"/>
      <c r="P2" s="251"/>
      <c r="Q2" s="251"/>
      <c r="R2" s="251"/>
    </row>
    <row r="3" spans="1:20" ht="100.8" customHeight="1" x14ac:dyDescent="0.3">
      <c r="A3" s="251"/>
      <c r="B3" s="251"/>
      <c r="C3" s="251"/>
      <c r="D3" s="251"/>
      <c r="E3" s="251"/>
      <c r="F3" s="251"/>
      <c r="G3" s="251"/>
      <c r="H3" s="251"/>
      <c r="I3" s="251"/>
      <c r="J3" s="251"/>
      <c r="K3" s="251"/>
      <c r="L3" s="251"/>
      <c r="M3" s="251"/>
      <c r="N3" s="251"/>
      <c r="O3" s="251"/>
      <c r="P3" s="251"/>
      <c r="Q3" s="251"/>
      <c r="R3" s="251"/>
    </row>
    <row r="4" spans="1:20" ht="14.4" customHeight="1" x14ac:dyDescent="0.3">
      <c r="A4" s="251"/>
      <c r="B4" s="251"/>
      <c r="C4" s="251"/>
      <c r="D4" s="251"/>
      <c r="E4" s="251"/>
      <c r="F4" s="251"/>
      <c r="G4" s="251"/>
      <c r="H4" s="251"/>
      <c r="I4" s="251"/>
      <c r="J4" s="251"/>
      <c r="K4" s="251"/>
      <c r="L4" s="251"/>
      <c r="M4" s="251"/>
      <c r="N4" s="251"/>
      <c r="O4" s="251"/>
      <c r="P4" s="251"/>
      <c r="Q4" s="251"/>
      <c r="R4" s="251"/>
    </row>
    <row r="5" spans="1:20" ht="15" thickBot="1" x14ac:dyDescent="0.35"/>
    <row r="6" spans="1:20" ht="18.600000000000001" thickBot="1" x14ac:dyDescent="0.4">
      <c r="A6" s="2" t="s">
        <v>27</v>
      </c>
      <c r="B6" s="252"/>
      <c r="C6" s="253"/>
      <c r="G6" s="23" t="s">
        <v>36</v>
      </c>
    </row>
    <row r="7" spans="1:20" ht="18.600000000000001" thickBot="1" x14ac:dyDescent="0.4">
      <c r="G7" s="23" t="s">
        <v>23</v>
      </c>
    </row>
    <row r="8" spans="1:20" ht="18" customHeight="1" x14ac:dyDescent="0.3">
      <c r="A8" s="254" t="s">
        <v>40</v>
      </c>
      <c r="B8" s="255"/>
      <c r="C8" s="255"/>
      <c r="D8" s="255"/>
      <c r="E8" s="255"/>
      <c r="F8" s="255"/>
      <c r="G8" s="255"/>
      <c r="H8" s="256"/>
      <c r="I8" s="262" t="s">
        <v>45</v>
      </c>
      <c r="J8" s="263"/>
      <c r="K8" s="262" t="s">
        <v>46</v>
      </c>
      <c r="L8" s="266"/>
      <c r="M8" s="247" t="s">
        <v>47</v>
      </c>
      <c r="N8" s="247"/>
      <c r="O8" s="247"/>
      <c r="P8" s="247"/>
      <c r="Q8" s="248"/>
      <c r="R8" s="257" t="s">
        <v>16</v>
      </c>
    </row>
    <row r="9" spans="1:20" ht="90.6" customHeight="1" thickBot="1" x14ac:dyDescent="0.35">
      <c r="A9" s="259" t="s">
        <v>62</v>
      </c>
      <c r="B9" s="260"/>
      <c r="C9" s="260"/>
      <c r="D9" s="260"/>
      <c r="E9" s="260"/>
      <c r="F9" s="260"/>
      <c r="G9" s="260"/>
      <c r="H9" s="261"/>
      <c r="I9" s="264"/>
      <c r="J9" s="265"/>
      <c r="K9" s="264"/>
      <c r="L9" s="267"/>
      <c r="M9" s="249"/>
      <c r="N9" s="249"/>
      <c r="O9" s="249"/>
      <c r="P9" s="249"/>
      <c r="Q9" s="250"/>
      <c r="R9" s="258"/>
    </row>
    <row r="10" spans="1:20" ht="73.8" customHeight="1" thickBot="1" x14ac:dyDescent="0.35">
      <c r="A10" s="37" t="s">
        <v>18</v>
      </c>
      <c r="B10" s="38" t="s">
        <v>63</v>
      </c>
      <c r="C10" s="39" t="s">
        <v>64</v>
      </c>
      <c r="D10" s="39" t="s">
        <v>0</v>
      </c>
      <c r="E10" s="39" t="s">
        <v>30</v>
      </c>
      <c r="F10" s="39" t="s">
        <v>29</v>
      </c>
      <c r="G10" s="39" t="s">
        <v>19</v>
      </c>
      <c r="H10" s="39" t="s">
        <v>41</v>
      </c>
      <c r="I10" s="40" t="s">
        <v>49</v>
      </c>
      <c r="J10" s="41" t="s">
        <v>48</v>
      </c>
      <c r="K10" s="40" t="s">
        <v>42</v>
      </c>
      <c r="L10" s="41" t="s">
        <v>32</v>
      </c>
      <c r="M10" s="40" t="s">
        <v>58</v>
      </c>
      <c r="N10" s="40" t="s">
        <v>59</v>
      </c>
      <c r="O10" s="39" t="s">
        <v>52</v>
      </c>
      <c r="P10" s="39" t="s">
        <v>14</v>
      </c>
      <c r="Q10" s="39" t="s">
        <v>31</v>
      </c>
      <c r="R10" s="42" t="s">
        <v>51</v>
      </c>
      <c r="T10" s="157" t="s">
        <v>145</v>
      </c>
    </row>
    <row r="11" spans="1:20" ht="15" thickBot="1" x14ac:dyDescent="0.35">
      <c r="A11" s="28"/>
      <c r="B11" s="11"/>
      <c r="C11" s="11"/>
      <c r="D11" s="26" t="str">
        <f>IF(ISERROR(VLOOKUP(C11,KPIs!$E$109:$F$112,2,FALSE)),"",(VLOOKUP(C11,KPIs!$E$109:$F$112,2,FALSE)))</f>
        <v/>
      </c>
      <c r="E11" s="19"/>
      <c r="F11" s="12"/>
      <c r="G11" s="12"/>
      <c r="H11" s="18">
        <f t="shared" ref="H11:H20" si="0">F11+G11</f>
        <v>0</v>
      </c>
      <c r="I11" s="18" cm="1">
        <f t="array" ref="I11">_xlfn.IFS(H11&gt;25,0,H11&gt;=24,25-H11,H11&lt;24,1)</f>
        <v>1</v>
      </c>
      <c r="J11" s="18" cm="1">
        <f t="array" ref="J11">_xlfn.IFS(H11=0,0,H11&gt;=0,H11+I11)</f>
        <v>0</v>
      </c>
      <c r="K11" s="18" t="str">
        <f t="shared" ref="K11:K16" si="1">IF(ISERROR(IF(J11&lt;D11,D11-J11,0)),"",IF(J11&lt;D11,D11-J11,0))</f>
        <v/>
      </c>
      <c r="L11" s="18" cm="1">
        <f t="array" ref="L11">_xlfn.IFS(J11=0,0,J11&gt;=0,J11+K11)</f>
        <v>0</v>
      </c>
      <c r="M11" s="17" t="str">
        <f>IFERROR(I11+K11,"")</f>
        <v/>
      </c>
      <c r="N11" s="17" t="str">
        <f>IFERROR(M11*E11,"")</f>
        <v/>
      </c>
      <c r="O11" s="12"/>
      <c r="P11" s="24" t="str">
        <f>IFERROR(O11/(N11),"")</f>
        <v/>
      </c>
      <c r="Q11" s="18">
        <f t="shared" ref="Q11:Q16" si="2">SUM(N11:O11)</f>
        <v>0</v>
      </c>
      <c r="R11" s="43" t="str">
        <f>IF(O11="","",IF(P11&gt;17.5%,"Benefits should not be more than 17.5% ",""))</f>
        <v/>
      </c>
      <c r="T11" s="79">
        <f>SUM(Q:Q)</f>
        <v>0</v>
      </c>
    </row>
    <row r="12" spans="1:20" ht="15" thickTop="1" x14ac:dyDescent="0.3">
      <c r="A12" s="29"/>
      <c r="B12" s="14"/>
      <c r="C12" s="14"/>
      <c r="D12" s="20" t="str">
        <f>IF(ISERROR(VLOOKUP(C12,KPIs!$E$109:$F$112,2,FALSE)),"",(VLOOKUP(C12,KPIs!$E$109:$F$112,2,FALSE)))</f>
        <v/>
      </c>
      <c r="E12" s="21"/>
      <c r="F12" s="15"/>
      <c r="G12" s="15"/>
      <c r="H12" s="17">
        <f t="shared" si="0"/>
        <v>0</v>
      </c>
      <c r="I12" s="17" cm="1">
        <f t="array" ref="I12">_xlfn.IFS(H12&gt;25,0,H12&gt;=24,25-H12,H12&lt;24,1)</f>
        <v>1</v>
      </c>
      <c r="J12" s="17" cm="1">
        <f t="array" ref="J12">_xlfn.IFS(H12=0,0,H12&gt;=0,H12+I12)</f>
        <v>0</v>
      </c>
      <c r="K12" s="17" t="str">
        <f t="shared" si="1"/>
        <v/>
      </c>
      <c r="L12" s="17" cm="1">
        <f t="array" ref="L12">_xlfn.IFS(J12=0,0,J12&gt;=0,J12+K12)</f>
        <v>0</v>
      </c>
      <c r="M12" s="17" t="str">
        <f t="shared" ref="M12:M17" si="3">IFERROR(I12+K12,"")</f>
        <v/>
      </c>
      <c r="N12" s="17" t="str">
        <f t="shared" ref="N12:N17" si="4">IFERROR(M12*E12,"")</f>
        <v/>
      </c>
      <c r="O12" s="15"/>
      <c r="P12" s="25" t="str">
        <f t="shared" ref="P12:P16" si="5">IFERROR(O12/(N12),"")</f>
        <v/>
      </c>
      <c r="Q12" s="17">
        <f t="shared" si="2"/>
        <v>0</v>
      </c>
      <c r="R12" s="44" t="str">
        <f t="shared" ref="R12:R16" si="6">IF(O12="","",IF(P12&gt;17.5%,"Benefits should not be more than 17.5% ",""))</f>
        <v/>
      </c>
    </row>
    <row r="13" spans="1:20" x14ac:dyDescent="0.3">
      <c r="A13" s="29"/>
      <c r="B13" s="14"/>
      <c r="C13" s="14"/>
      <c r="D13" s="20" t="str">
        <f>IF(ISERROR(VLOOKUP(C13,KPIs!$E$109:$F$112,2,FALSE)),"",(VLOOKUP(C13,KPIs!$E$109:$F$112,2,FALSE)))</f>
        <v/>
      </c>
      <c r="E13" s="21"/>
      <c r="F13" s="15"/>
      <c r="G13" s="15"/>
      <c r="H13" s="17">
        <f t="shared" si="0"/>
        <v>0</v>
      </c>
      <c r="I13" s="17" cm="1">
        <f t="array" ref="I13">_xlfn.IFS(H13&gt;25,0,H13&gt;=24,25-H13,H13&lt;24,1)</f>
        <v>1</v>
      </c>
      <c r="J13" s="17" cm="1">
        <f t="array" ref="J13">_xlfn.IFS(H13=0,0,H13&gt;=0,H13+I13)</f>
        <v>0</v>
      </c>
      <c r="K13" s="17" t="str">
        <f t="shared" si="1"/>
        <v/>
      </c>
      <c r="L13" s="17" cm="1">
        <f t="array" ref="L13">_xlfn.IFS(J13=0,0,J13&gt;=0,J13+K13)</f>
        <v>0</v>
      </c>
      <c r="M13" s="17" t="str">
        <f t="shared" si="3"/>
        <v/>
      </c>
      <c r="N13" s="17" t="str">
        <f t="shared" si="4"/>
        <v/>
      </c>
      <c r="O13" s="15"/>
      <c r="P13" s="25" t="str">
        <f t="shared" si="5"/>
        <v/>
      </c>
      <c r="Q13" s="17">
        <f t="shared" si="2"/>
        <v>0</v>
      </c>
      <c r="R13" s="44" t="str">
        <f t="shared" si="6"/>
        <v/>
      </c>
    </row>
    <row r="14" spans="1:20" x14ac:dyDescent="0.3">
      <c r="A14" s="29"/>
      <c r="B14" s="14"/>
      <c r="C14" s="14"/>
      <c r="D14" s="20" t="str">
        <f>IF(ISERROR(VLOOKUP(C14,KPIs!$E$109:$F$112,2,FALSE)),"",(VLOOKUP(C14,KPIs!$E$109:$F$112,2,FALSE)))</f>
        <v/>
      </c>
      <c r="E14" s="21"/>
      <c r="F14" s="15"/>
      <c r="G14" s="15"/>
      <c r="H14" s="17">
        <f t="shared" si="0"/>
        <v>0</v>
      </c>
      <c r="I14" s="17" cm="1">
        <f t="array" ref="I14">_xlfn.IFS(H14&gt;25,0,H14&gt;=24,25-H14,H14&lt;24,1)</f>
        <v>1</v>
      </c>
      <c r="J14" s="17" cm="1">
        <f t="array" ref="J14">_xlfn.IFS(H14=0,0,H14&gt;=0,H14+I14)</f>
        <v>0</v>
      </c>
      <c r="K14" s="17" t="str">
        <f t="shared" si="1"/>
        <v/>
      </c>
      <c r="L14" s="17" cm="1">
        <f t="array" ref="L14">_xlfn.IFS(J14=0,0,J14&gt;=0,J14+K14)</f>
        <v>0</v>
      </c>
      <c r="M14" s="17" t="str">
        <f t="shared" si="3"/>
        <v/>
      </c>
      <c r="N14" s="17" t="str">
        <f t="shared" si="4"/>
        <v/>
      </c>
      <c r="O14" s="15"/>
      <c r="P14" s="25" t="str">
        <f t="shared" si="5"/>
        <v/>
      </c>
      <c r="Q14" s="17">
        <f t="shared" si="2"/>
        <v>0</v>
      </c>
      <c r="R14" s="44" t="str">
        <f t="shared" si="6"/>
        <v/>
      </c>
    </row>
    <row r="15" spans="1:20" x14ac:dyDescent="0.3">
      <c r="A15" s="29"/>
      <c r="B15" s="14"/>
      <c r="C15" s="14"/>
      <c r="D15" s="20" t="str">
        <f>IF(ISERROR(VLOOKUP(C15,KPIs!$E$109:$F$112,2,FALSE)),"",(VLOOKUP(C15,KPIs!$E$109:$F$112,2,FALSE)))</f>
        <v/>
      </c>
      <c r="E15" s="21"/>
      <c r="F15" s="15"/>
      <c r="G15" s="15"/>
      <c r="H15" s="17">
        <f t="shared" si="0"/>
        <v>0</v>
      </c>
      <c r="I15" s="17" cm="1">
        <f t="array" ref="I15">_xlfn.IFS(H15&gt;25,0,H15&gt;=24,25-H15,H15&lt;24,1)</f>
        <v>1</v>
      </c>
      <c r="J15" s="17" cm="1">
        <f t="array" ref="J15">_xlfn.IFS(H15=0,0,H15&gt;=0,H15+I15)</f>
        <v>0</v>
      </c>
      <c r="K15" s="17" t="str">
        <f t="shared" si="1"/>
        <v/>
      </c>
      <c r="L15" s="17" cm="1">
        <f t="array" ref="L15">_xlfn.IFS(J15=0,0,J15&gt;=0,J15+K15)</f>
        <v>0</v>
      </c>
      <c r="M15" s="17" t="str">
        <f t="shared" si="3"/>
        <v/>
      </c>
      <c r="N15" s="17" t="str">
        <f t="shared" si="4"/>
        <v/>
      </c>
      <c r="O15" s="15"/>
      <c r="P15" s="25" t="str">
        <f t="shared" si="5"/>
        <v/>
      </c>
      <c r="Q15" s="17">
        <f t="shared" si="2"/>
        <v>0</v>
      </c>
      <c r="R15" s="44" t="str">
        <f t="shared" si="6"/>
        <v/>
      </c>
    </row>
    <row r="16" spans="1:20" x14ac:dyDescent="0.3">
      <c r="A16" s="29"/>
      <c r="B16" s="14"/>
      <c r="C16" s="14"/>
      <c r="D16" s="20" t="str">
        <f>IF(ISERROR(VLOOKUP(C16,KPIs!$E$109:$F$112,2,FALSE)),"",(VLOOKUP(C16,KPIs!$E$109:$F$112,2,FALSE)))</f>
        <v/>
      </c>
      <c r="E16" s="21"/>
      <c r="F16" s="15"/>
      <c r="G16" s="15"/>
      <c r="H16" s="17">
        <f t="shared" si="0"/>
        <v>0</v>
      </c>
      <c r="I16" s="17" cm="1">
        <f t="array" ref="I16">_xlfn.IFS(H16&gt;25,0,H16&gt;=24,25-H16,H16&lt;24,1)</f>
        <v>1</v>
      </c>
      <c r="J16" s="17" cm="1">
        <f t="array" ref="J16">_xlfn.IFS(H16=0,0,H16&gt;=0,H16+I16)</f>
        <v>0</v>
      </c>
      <c r="K16" s="17" t="str">
        <f t="shared" si="1"/>
        <v/>
      </c>
      <c r="L16" s="17" cm="1">
        <f t="array" ref="L16">_xlfn.IFS(J16=0,0,J16&gt;=0,J16+K16)</f>
        <v>0</v>
      </c>
      <c r="M16" s="17" t="str">
        <f t="shared" si="3"/>
        <v/>
      </c>
      <c r="N16" s="17" t="str">
        <f t="shared" si="4"/>
        <v/>
      </c>
      <c r="O16" s="15"/>
      <c r="P16" s="25" t="str">
        <f t="shared" si="5"/>
        <v/>
      </c>
      <c r="Q16" s="17">
        <f t="shared" si="2"/>
        <v>0</v>
      </c>
      <c r="R16" s="44" t="str">
        <f t="shared" si="6"/>
        <v/>
      </c>
    </row>
    <row r="17" spans="1:18" x14ac:dyDescent="0.3">
      <c r="A17" s="47"/>
      <c r="B17" s="48"/>
      <c r="C17" s="48"/>
      <c r="D17" s="32" t="str">
        <f>IF(ISERROR(VLOOKUP(C17,KPIs!$E$109:$F$112,2,FALSE)),"",(VLOOKUP(C17,KPIs!$E$109:$F$112,2,FALSE)))</f>
        <v/>
      </c>
      <c r="E17" s="33"/>
      <c r="F17" s="34"/>
      <c r="G17" s="34"/>
      <c r="H17" s="17">
        <f t="shared" si="0"/>
        <v>0</v>
      </c>
      <c r="I17" s="35" cm="1">
        <f t="array" ref="I17">_xlfn.IFS(H17&gt;25,0,H17&gt;=24,25-H17,H17&lt;24,1)</f>
        <v>1</v>
      </c>
      <c r="J17" s="35" cm="1">
        <f t="array" ref="J17">_xlfn.IFS(H17=0,0,H17&gt;=0,H17+I17)</f>
        <v>0</v>
      </c>
      <c r="K17" s="35" t="str">
        <f t="shared" ref="K17:K26" si="7">IF(ISERROR(IF(J17&lt;D17,D17-J17,0)),"",IF(J17&lt;D17,D17-J17,0))</f>
        <v/>
      </c>
      <c r="L17" s="35" cm="1">
        <f t="array" ref="L17">_xlfn.IFS(J17=0,0,J17&gt;=0,J17+K17)</f>
        <v>0</v>
      </c>
      <c r="M17" s="17" t="str">
        <f t="shared" si="3"/>
        <v/>
      </c>
      <c r="N17" s="17" t="str">
        <f t="shared" si="4"/>
        <v/>
      </c>
      <c r="O17" s="49"/>
      <c r="P17" s="36" t="str">
        <f t="shared" ref="P17:P26" si="8">IFERROR(O17/(N17),"")</f>
        <v/>
      </c>
      <c r="Q17" s="46">
        <f t="shared" ref="Q17:Q26" si="9">SUM(N17:O17)</f>
        <v>0</v>
      </c>
      <c r="R17" s="45" t="str">
        <f t="shared" ref="R17:R26" si="10">IF(O17="","",IF(P17&gt;17.5%,"Benefits should not be more than 17.5% ",""))</f>
        <v/>
      </c>
    </row>
    <row r="18" spans="1:18" x14ac:dyDescent="0.3">
      <c r="A18" s="30"/>
      <c r="B18" s="31"/>
      <c r="C18" s="31"/>
      <c r="D18" s="32" t="str">
        <f>IF(ISERROR(VLOOKUP(C18,KPIs!$E$109:$F$112,2,FALSE)),"",(VLOOKUP(C18,KPIs!$E$109:$F$112,2,FALSE)))</f>
        <v/>
      </c>
      <c r="E18" s="33"/>
      <c r="F18" s="34"/>
      <c r="G18" s="34"/>
      <c r="H18" s="17">
        <f t="shared" si="0"/>
        <v>0</v>
      </c>
      <c r="I18" s="35" cm="1">
        <f t="array" ref="I18">_xlfn.IFS(H18&gt;25,0,H18&gt;=24,25-H18,H18&lt;24,1)</f>
        <v>1</v>
      </c>
      <c r="J18" s="35" cm="1">
        <f t="array" ref="J18">_xlfn.IFS(H18=0,0,H18&gt;=0,H18+I18)</f>
        <v>0</v>
      </c>
      <c r="K18" s="35" t="str">
        <f t="shared" si="7"/>
        <v/>
      </c>
      <c r="L18" s="35" cm="1">
        <f t="array" ref="L18">_xlfn.IFS(J18=0,0,J18&gt;=0,J18+K18)</f>
        <v>0</v>
      </c>
      <c r="M18" s="17" t="str">
        <f t="shared" ref="M18:M26" si="11">IFERROR(I18+K18,"")</f>
        <v/>
      </c>
      <c r="N18" s="17" t="str">
        <f t="shared" ref="N18:N26" si="12">IFERROR(M18*E18,"")</f>
        <v/>
      </c>
      <c r="O18" s="34"/>
      <c r="P18" s="36" t="str">
        <f t="shared" si="8"/>
        <v/>
      </c>
      <c r="Q18" s="46">
        <f t="shared" si="9"/>
        <v>0</v>
      </c>
      <c r="R18" s="45" t="str">
        <f t="shared" si="10"/>
        <v/>
      </c>
    </row>
    <row r="19" spans="1:18" x14ac:dyDescent="0.3">
      <c r="A19" s="30"/>
      <c r="B19" s="31"/>
      <c r="C19" s="31"/>
      <c r="D19" s="32" t="str">
        <f>IF(ISERROR(VLOOKUP(C19,KPIs!$E$109:$F$112,2,FALSE)),"",(VLOOKUP(C19,KPIs!$E$109:$F$112,2,FALSE)))</f>
        <v/>
      </c>
      <c r="E19" s="33"/>
      <c r="F19" s="34"/>
      <c r="G19" s="34"/>
      <c r="H19" s="17">
        <f t="shared" si="0"/>
        <v>0</v>
      </c>
      <c r="I19" s="35" cm="1">
        <f t="array" ref="I19">_xlfn.IFS(H19&gt;25,0,H19&gt;=24,25-H19,H19&lt;24,1)</f>
        <v>1</v>
      </c>
      <c r="J19" s="35" cm="1">
        <f t="array" ref="J19">_xlfn.IFS(H19=0,0,H19&gt;=0,H19+I19)</f>
        <v>0</v>
      </c>
      <c r="K19" s="35" t="str">
        <f t="shared" si="7"/>
        <v/>
      </c>
      <c r="L19" s="35" cm="1">
        <f t="array" ref="L19">_xlfn.IFS(J19=0,0,J19&gt;=0,J19+K19)</f>
        <v>0</v>
      </c>
      <c r="M19" s="35" t="str">
        <f t="shared" si="11"/>
        <v/>
      </c>
      <c r="N19" s="35" t="str">
        <f t="shared" si="12"/>
        <v/>
      </c>
      <c r="O19" s="34"/>
      <c r="P19" s="36" t="str">
        <f t="shared" si="8"/>
        <v/>
      </c>
      <c r="Q19" s="46">
        <f t="shared" si="9"/>
        <v>0</v>
      </c>
      <c r="R19" s="45" t="str">
        <f t="shared" si="10"/>
        <v/>
      </c>
    </row>
    <row r="20" spans="1:18" x14ac:dyDescent="0.3">
      <c r="A20" s="30"/>
      <c r="B20" s="31"/>
      <c r="C20" s="31"/>
      <c r="D20" s="32" t="str">
        <f>IF(ISERROR(VLOOKUP(C20,KPIs!$E$109:$F$112,2,FALSE)),"",(VLOOKUP(C20,KPIs!$E$109:$F$112,2,FALSE)))</f>
        <v/>
      </c>
      <c r="E20" s="33"/>
      <c r="F20" s="34"/>
      <c r="G20" s="34"/>
      <c r="H20" s="17">
        <f t="shared" si="0"/>
        <v>0</v>
      </c>
      <c r="I20" s="35" cm="1">
        <f t="array" ref="I20">_xlfn.IFS(H20&gt;25,0,H20&gt;=24,25-H20,H20&lt;24,1)</f>
        <v>1</v>
      </c>
      <c r="J20" s="35" cm="1">
        <f t="array" ref="J20">_xlfn.IFS(H20=0,0,H20&gt;=0,H20+I20)</f>
        <v>0</v>
      </c>
      <c r="K20" s="35" t="str">
        <f t="shared" si="7"/>
        <v/>
      </c>
      <c r="L20" s="35" cm="1">
        <f t="array" ref="L20">_xlfn.IFS(J20=0,0,J20&gt;=0,J20+K20)</f>
        <v>0</v>
      </c>
      <c r="M20" s="35" t="str">
        <f t="shared" si="11"/>
        <v/>
      </c>
      <c r="N20" s="35" t="str">
        <f t="shared" si="12"/>
        <v/>
      </c>
      <c r="O20" s="34"/>
      <c r="P20" s="36" t="str">
        <f t="shared" si="8"/>
        <v/>
      </c>
      <c r="Q20" s="46">
        <f t="shared" si="9"/>
        <v>0</v>
      </c>
      <c r="R20" s="45" t="str">
        <f t="shared" si="10"/>
        <v/>
      </c>
    </row>
    <row r="21" spans="1:18" x14ac:dyDescent="0.3">
      <c r="A21" s="30"/>
      <c r="B21" s="31"/>
      <c r="C21" s="31"/>
      <c r="D21" s="32" t="str">
        <f>IF(ISERROR(VLOOKUP(C21,KPIs!$E$109:$F$112,2,FALSE)),"",(VLOOKUP(C21,KPIs!$E$109:$F$112,2,FALSE)))</f>
        <v/>
      </c>
      <c r="E21" s="33"/>
      <c r="F21" s="34"/>
      <c r="G21" s="34"/>
      <c r="H21" s="17">
        <f>F21+G21</f>
        <v>0</v>
      </c>
      <c r="I21" s="35" cm="1">
        <f t="array" ref="I21">_xlfn.IFS(H21&gt;25,0,H21&gt;=24,25-H21,H21&lt;24,1)</f>
        <v>1</v>
      </c>
      <c r="J21" s="35" cm="1">
        <f t="array" ref="J21">_xlfn.IFS(H21=0,0,H21&gt;=0,H21+I21)</f>
        <v>0</v>
      </c>
      <c r="K21" s="35" t="str">
        <f t="shared" si="7"/>
        <v/>
      </c>
      <c r="L21" s="35" cm="1">
        <f t="array" ref="L21">_xlfn.IFS(J21=0,0,J21&gt;=0,J21+K21)</f>
        <v>0</v>
      </c>
      <c r="M21" s="35" t="str">
        <f t="shared" si="11"/>
        <v/>
      </c>
      <c r="N21" s="35" t="str">
        <f t="shared" si="12"/>
        <v/>
      </c>
      <c r="O21" s="34"/>
      <c r="P21" s="36" t="str">
        <f t="shared" si="8"/>
        <v/>
      </c>
      <c r="Q21" s="46">
        <f t="shared" si="9"/>
        <v>0</v>
      </c>
      <c r="R21" s="45" t="str">
        <f t="shared" si="10"/>
        <v/>
      </c>
    </row>
    <row r="22" spans="1:18" x14ac:dyDescent="0.3">
      <c r="A22" s="30"/>
      <c r="B22" s="31"/>
      <c r="C22" s="31"/>
      <c r="D22" s="32" t="str">
        <f>IF(ISERROR(VLOOKUP(C22,KPIs!$E$109:$F$112,2,FALSE)),"",(VLOOKUP(C22,KPIs!$E$109:$F$112,2,FALSE)))</f>
        <v/>
      </c>
      <c r="E22" s="33"/>
      <c r="F22" s="34"/>
      <c r="G22" s="34"/>
      <c r="H22" s="17">
        <f>F22+G22</f>
        <v>0</v>
      </c>
      <c r="I22" s="35" cm="1">
        <f t="array" ref="I22">_xlfn.IFS(H22&gt;25,0,H22&gt;=24,25-H22,H22&lt;24,1)</f>
        <v>1</v>
      </c>
      <c r="J22" s="35" cm="1">
        <f t="array" ref="J22">_xlfn.IFS(H22=0,0,H22&gt;=0,H22+I22)</f>
        <v>0</v>
      </c>
      <c r="K22" s="35" t="str">
        <f t="shared" si="7"/>
        <v/>
      </c>
      <c r="L22" s="35" cm="1">
        <f t="array" ref="L22">_xlfn.IFS(J22=0,0,J22&gt;=0,J22+K22)</f>
        <v>0</v>
      </c>
      <c r="M22" s="35" t="str">
        <f t="shared" si="11"/>
        <v/>
      </c>
      <c r="N22" s="35" t="str">
        <f t="shared" si="12"/>
        <v/>
      </c>
      <c r="O22" s="34"/>
      <c r="P22" s="36" t="str">
        <f t="shared" si="8"/>
        <v/>
      </c>
      <c r="Q22" s="46">
        <f t="shared" si="9"/>
        <v>0</v>
      </c>
      <c r="R22" s="45" t="str">
        <f t="shared" si="10"/>
        <v/>
      </c>
    </row>
    <row r="23" spans="1:18" x14ac:dyDescent="0.3">
      <c r="A23" s="30"/>
      <c r="B23" s="31"/>
      <c r="C23" s="31"/>
      <c r="D23" s="32" t="str">
        <f>IF(ISERROR(VLOOKUP(C23,KPIs!$E$109:$F$112,2,FALSE)),"",(VLOOKUP(C23,KPIs!$E$109:$F$112,2,FALSE)))</f>
        <v/>
      </c>
      <c r="E23" s="33"/>
      <c r="F23" s="34"/>
      <c r="G23" s="34"/>
      <c r="H23" s="17">
        <f t="shared" ref="H23:H26" si="13">F23+G23</f>
        <v>0</v>
      </c>
      <c r="I23" s="35" cm="1">
        <f t="array" ref="I23">_xlfn.IFS(H23&gt;25,0,H23&gt;=24,25-H23,H23&lt;24,1)</f>
        <v>1</v>
      </c>
      <c r="J23" s="35" cm="1">
        <f t="array" ref="J23">_xlfn.IFS(H23=0,0,H23&gt;=0,H23+I23)</f>
        <v>0</v>
      </c>
      <c r="K23" s="35" t="str">
        <f t="shared" si="7"/>
        <v/>
      </c>
      <c r="L23" s="35" cm="1">
        <f t="array" ref="L23">_xlfn.IFS(J23=0,0,J23&gt;=0,J23+K23)</f>
        <v>0</v>
      </c>
      <c r="M23" s="35" t="str">
        <f t="shared" si="11"/>
        <v/>
      </c>
      <c r="N23" s="35" t="str">
        <f t="shared" si="12"/>
        <v/>
      </c>
      <c r="O23" s="34"/>
      <c r="P23" s="36" t="str">
        <f t="shared" si="8"/>
        <v/>
      </c>
      <c r="Q23" s="46">
        <f t="shared" si="9"/>
        <v>0</v>
      </c>
      <c r="R23" s="45" t="str">
        <f t="shared" si="10"/>
        <v/>
      </c>
    </row>
    <row r="24" spans="1:18" x14ac:dyDescent="0.3">
      <c r="A24" s="30"/>
      <c r="B24" s="31"/>
      <c r="C24" s="31"/>
      <c r="D24" s="32" t="str">
        <f>IF(ISERROR(VLOOKUP(C24,KPIs!$E$109:$F$112,2,FALSE)),"",(VLOOKUP(C24,KPIs!$E$109:$F$112,2,FALSE)))</f>
        <v/>
      </c>
      <c r="E24" s="33"/>
      <c r="F24" s="34"/>
      <c r="G24" s="34"/>
      <c r="H24" s="17">
        <f t="shared" si="13"/>
        <v>0</v>
      </c>
      <c r="I24" s="35" cm="1">
        <f t="array" ref="I24">_xlfn.IFS(H24&gt;25,0,H24&gt;=24,25-H24,H24&lt;24,1)</f>
        <v>1</v>
      </c>
      <c r="J24" s="35" cm="1">
        <f t="array" ref="J24">_xlfn.IFS(H24=0,0,H24&gt;=0,H24+I24)</f>
        <v>0</v>
      </c>
      <c r="K24" s="35" t="str">
        <f t="shared" si="7"/>
        <v/>
      </c>
      <c r="L24" s="35" cm="1">
        <f t="array" ref="L24">_xlfn.IFS(J24=0,0,J24&gt;=0,J24+K24)</f>
        <v>0</v>
      </c>
      <c r="M24" s="35" t="str">
        <f t="shared" si="11"/>
        <v/>
      </c>
      <c r="N24" s="35" t="str">
        <f t="shared" si="12"/>
        <v/>
      </c>
      <c r="O24" s="34"/>
      <c r="P24" s="36" t="str">
        <f t="shared" si="8"/>
        <v/>
      </c>
      <c r="Q24" s="46">
        <f t="shared" si="9"/>
        <v>0</v>
      </c>
      <c r="R24" s="45" t="str">
        <f t="shared" si="10"/>
        <v/>
      </c>
    </row>
    <row r="25" spans="1:18" x14ac:dyDescent="0.3">
      <c r="A25" s="30"/>
      <c r="B25" s="31"/>
      <c r="C25" s="31"/>
      <c r="D25" s="32" t="str">
        <f>IF(ISERROR(VLOOKUP(C25,KPIs!$E$109:$F$112,2,FALSE)),"",(VLOOKUP(C25,KPIs!$E$109:$F$112,2,FALSE)))</f>
        <v/>
      </c>
      <c r="E25" s="33"/>
      <c r="F25" s="34"/>
      <c r="G25" s="34"/>
      <c r="H25" s="17">
        <f t="shared" si="13"/>
        <v>0</v>
      </c>
      <c r="I25" s="35" cm="1">
        <f t="array" ref="I25">_xlfn.IFS(H25&gt;25,0,H25&gt;=24,25-H25,H25&lt;24,1)</f>
        <v>1</v>
      </c>
      <c r="J25" s="35" cm="1">
        <f t="array" ref="J25">_xlfn.IFS(H25=0,0,H25&gt;=0,H25+I25)</f>
        <v>0</v>
      </c>
      <c r="K25" s="35" t="str">
        <f t="shared" si="7"/>
        <v/>
      </c>
      <c r="L25" s="35" cm="1">
        <f t="array" ref="L25">_xlfn.IFS(J25=0,0,J25&gt;=0,J25+K25)</f>
        <v>0</v>
      </c>
      <c r="M25" s="35" t="str">
        <f t="shared" si="11"/>
        <v/>
      </c>
      <c r="N25" s="35" t="str">
        <f t="shared" si="12"/>
        <v/>
      </c>
      <c r="O25" s="34"/>
      <c r="P25" s="36" t="str">
        <f t="shared" si="8"/>
        <v/>
      </c>
      <c r="Q25" s="46">
        <f t="shared" si="9"/>
        <v>0</v>
      </c>
      <c r="R25" s="45" t="str">
        <f t="shared" si="10"/>
        <v/>
      </c>
    </row>
    <row r="26" spans="1:18" x14ac:dyDescent="0.3">
      <c r="A26" s="30"/>
      <c r="B26" s="31"/>
      <c r="C26" s="31"/>
      <c r="D26" s="32" t="str">
        <f>IF(ISERROR(VLOOKUP(C26,KPIs!$E$109:$F$112,2,FALSE)),"",(VLOOKUP(C26,KPIs!$E$109:$F$112,2,FALSE)))</f>
        <v/>
      </c>
      <c r="E26" s="33"/>
      <c r="F26" s="34"/>
      <c r="G26" s="34"/>
      <c r="H26" s="17">
        <f t="shared" si="13"/>
        <v>0</v>
      </c>
      <c r="I26" s="35" cm="1">
        <f t="array" ref="I26">_xlfn.IFS(H26&gt;25,0,H26&gt;=24,25-H26,H26&lt;24,1)</f>
        <v>1</v>
      </c>
      <c r="J26" s="35" cm="1">
        <f t="array" ref="J26">_xlfn.IFS(H26=0,0,H26&gt;=0,H26+I26)</f>
        <v>0</v>
      </c>
      <c r="K26" s="35" t="str">
        <f t="shared" si="7"/>
        <v/>
      </c>
      <c r="L26" s="35" cm="1">
        <f t="array" ref="L26">_xlfn.IFS(J26=0,0,J26&gt;=0,J26+K26)</f>
        <v>0</v>
      </c>
      <c r="M26" s="35" t="str">
        <f t="shared" si="11"/>
        <v/>
      </c>
      <c r="N26" s="35" t="str">
        <f t="shared" si="12"/>
        <v/>
      </c>
      <c r="O26" s="34"/>
      <c r="P26" s="36" t="str">
        <f t="shared" si="8"/>
        <v/>
      </c>
      <c r="Q26" s="46">
        <f t="shared" si="9"/>
        <v>0</v>
      </c>
      <c r="R26" s="45" t="str">
        <f t="shared" si="10"/>
        <v/>
      </c>
    </row>
    <row r="27" spans="1:18" x14ac:dyDescent="0.3">
      <c r="A27" s="30"/>
      <c r="B27" s="31"/>
      <c r="C27" s="31"/>
      <c r="D27" s="32" t="str">
        <f>IF(ISERROR(VLOOKUP(C27,KPIs!$E$109:$F$112,2,FALSE)),"",(VLOOKUP(C27,KPIs!$E$109:$F$112,2,FALSE)))</f>
        <v/>
      </c>
      <c r="E27" s="33"/>
      <c r="F27" s="34"/>
      <c r="G27" s="34"/>
      <c r="H27" s="46">
        <f t="shared" ref="H27:H40" si="14">F27+G27</f>
        <v>0</v>
      </c>
      <c r="I27" s="35" cm="1">
        <f t="array" ref="I27">_xlfn.IFS(H27&gt;25,0,H27&gt;=24,25-H27,H27&lt;24,1)</f>
        <v>1</v>
      </c>
      <c r="J27" s="35" cm="1">
        <f t="array" ref="J27">_xlfn.IFS(H27=0,0,H27&gt;=0,H27+I27)</f>
        <v>0</v>
      </c>
      <c r="K27" s="35" t="str">
        <f t="shared" ref="K27:K40" si="15">IF(ISERROR(IF(J27&lt;D27,D27-J27,0)),"",IF(J27&lt;D27,D27-J27,0))</f>
        <v/>
      </c>
      <c r="L27" s="35" cm="1">
        <f t="array" ref="L27">_xlfn.IFS(J27=0,0,J27&gt;=0,J27+K27)</f>
        <v>0</v>
      </c>
      <c r="M27" s="35" t="str">
        <f t="shared" ref="M27:M40" si="16">IFERROR(I27+K27,"")</f>
        <v/>
      </c>
      <c r="N27" s="35" t="str">
        <f t="shared" ref="N27:N40" si="17">IFERROR(M27*E27,"")</f>
        <v/>
      </c>
      <c r="O27" s="34"/>
      <c r="P27" s="36" t="str">
        <f t="shared" ref="P27:P40" si="18">IFERROR(O27/(N27),"")</f>
        <v/>
      </c>
      <c r="Q27" s="46">
        <f t="shared" ref="Q27:Q40" si="19">SUM(N27:O27)</f>
        <v>0</v>
      </c>
      <c r="R27" s="45" t="str">
        <f t="shared" ref="R27:R40" si="20">IF(O27="","",IF(P27&gt;17.5%,"Benefits should not be more than 17.5% ",""))</f>
        <v/>
      </c>
    </row>
    <row r="28" spans="1:18" x14ac:dyDescent="0.3">
      <c r="A28" s="30"/>
      <c r="B28" s="31"/>
      <c r="C28" s="31"/>
      <c r="D28" s="32" t="str">
        <f>IF(ISERROR(VLOOKUP(C28,KPIs!$E$109:$F$112,2,FALSE)),"",(VLOOKUP(C28,KPIs!$E$109:$F$112,2,FALSE)))</f>
        <v/>
      </c>
      <c r="E28" s="33"/>
      <c r="F28" s="34"/>
      <c r="G28" s="34"/>
      <c r="H28" s="46">
        <f t="shared" si="14"/>
        <v>0</v>
      </c>
      <c r="I28" s="35" cm="1">
        <f t="array" ref="I28">_xlfn.IFS(H28&gt;25,0,H28&gt;=24,25-H28,H28&lt;24,1)</f>
        <v>1</v>
      </c>
      <c r="J28" s="35" cm="1">
        <f t="array" ref="J28">_xlfn.IFS(H28=0,0,H28&gt;=0,H28+I28)</f>
        <v>0</v>
      </c>
      <c r="K28" s="35" t="str">
        <f t="shared" si="15"/>
        <v/>
      </c>
      <c r="L28" s="35" cm="1">
        <f t="array" ref="L28">_xlfn.IFS(J28=0,0,J28&gt;=0,J28+K28)</f>
        <v>0</v>
      </c>
      <c r="M28" s="35" t="str">
        <f t="shared" si="16"/>
        <v/>
      </c>
      <c r="N28" s="35" t="str">
        <f t="shared" si="17"/>
        <v/>
      </c>
      <c r="O28" s="34"/>
      <c r="P28" s="36" t="str">
        <f t="shared" si="18"/>
        <v/>
      </c>
      <c r="Q28" s="46">
        <f t="shared" si="19"/>
        <v>0</v>
      </c>
      <c r="R28" s="45" t="str">
        <f t="shared" si="20"/>
        <v/>
      </c>
    </row>
    <row r="29" spans="1:18" x14ac:dyDescent="0.3">
      <c r="A29" s="30"/>
      <c r="B29" s="31"/>
      <c r="C29" s="31"/>
      <c r="D29" s="32" t="str">
        <f>IF(ISERROR(VLOOKUP(C29,KPIs!$E$109:$F$112,2,FALSE)),"",(VLOOKUP(C29,KPIs!$E$109:$F$112,2,FALSE)))</f>
        <v/>
      </c>
      <c r="E29" s="33"/>
      <c r="F29" s="34"/>
      <c r="G29" s="34"/>
      <c r="H29" s="46">
        <f t="shared" si="14"/>
        <v>0</v>
      </c>
      <c r="I29" s="35" cm="1">
        <f t="array" ref="I29">_xlfn.IFS(H29&gt;25,0,H29&gt;=24,25-H29,H29&lt;24,1)</f>
        <v>1</v>
      </c>
      <c r="J29" s="35" cm="1">
        <f t="array" ref="J29">_xlfn.IFS(H29=0,0,H29&gt;=0,H29+I29)</f>
        <v>0</v>
      </c>
      <c r="K29" s="35" t="str">
        <f t="shared" si="15"/>
        <v/>
      </c>
      <c r="L29" s="35" cm="1">
        <f t="array" ref="L29">_xlfn.IFS(J29=0,0,J29&gt;=0,J29+K29)</f>
        <v>0</v>
      </c>
      <c r="M29" s="35" t="str">
        <f t="shared" si="16"/>
        <v/>
      </c>
      <c r="N29" s="35" t="str">
        <f t="shared" si="17"/>
        <v/>
      </c>
      <c r="O29" s="34"/>
      <c r="P29" s="36" t="str">
        <f t="shared" si="18"/>
        <v/>
      </c>
      <c r="Q29" s="46">
        <f t="shared" si="19"/>
        <v>0</v>
      </c>
      <c r="R29" s="45" t="str">
        <f t="shared" si="20"/>
        <v/>
      </c>
    </row>
    <row r="30" spans="1:18" x14ac:dyDescent="0.3">
      <c r="A30" s="30"/>
      <c r="B30" s="31"/>
      <c r="C30" s="31"/>
      <c r="D30" s="32" t="str">
        <f>IF(ISERROR(VLOOKUP(C30,KPIs!$E$109:$F$112,2,FALSE)),"",(VLOOKUP(C30,KPIs!$E$109:$F$112,2,FALSE)))</f>
        <v/>
      </c>
      <c r="E30" s="33"/>
      <c r="F30" s="34"/>
      <c r="G30" s="34"/>
      <c r="H30" s="46">
        <f t="shared" si="14"/>
        <v>0</v>
      </c>
      <c r="I30" s="35" cm="1">
        <f t="array" ref="I30">_xlfn.IFS(H30&gt;25,0,H30&gt;=24,25-H30,H30&lt;24,1)</f>
        <v>1</v>
      </c>
      <c r="J30" s="35" cm="1">
        <f t="array" ref="J30">_xlfn.IFS(H30=0,0,H30&gt;=0,H30+I30)</f>
        <v>0</v>
      </c>
      <c r="K30" s="35" t="str">
        <f t="shared" si="15"/>
        <v/>
      </c>
      <c r="L30" s="35" cm="1">
        <f t="array" ref="L30">_xlfn.IFS(J30=0,0,J30&gt;=0,J30+K30)</f>
        <v>0</v>
      </c>
      <c r="M30" s="35" t="str">
        <f t="shared" si="16"/>
        <v/>
      </c>
      <c r="N30" s="35" t="str">
        <f t="shared" si="17"/>
        <v/>
      </c>
      <c r="O30" s="34"/>
      <c r="P30" s="36" t="str">
        <f t="shared" si="18"/>
        <v/>
      </c>
      <c r="Q30" s="46">
        <f t="shared" si="19"/>
        <v>0</v>
      </c>
      <c r="R30" s="45" t="str">
        <f t="shared" si="20"/>
        <v/>
      </c>
    </row>
    <row r="31" spans="1:18" x14ac:dyDescent="0.3">
      <c r="A31" s="30"/>
      <c r="B31" s="31"/>
      <c r="C31" s="31"/>
      <c r="D31" s="32" t="str">
        <f>IF(ISERROR(VLOOKUP(C31,KPIs!$E$109:$F$112,2,FALSE)),"",(VLOOKUP(C31,KPIs!$E$109:$F$112,2,FALSE)))</f>
        <v/>
      </c>
      <c r="E31" s="33"/>
      <c r="F31" s="34"/>
      <c r="G31" s="34"/>
      <c r="H31" s="46">
        <f t="shared" si="14"/>
        <v>0</v>
      </c>
      <c r="I31" s="35" cm="1">
        <f t="array" ref="I31">_xlfn.IFS(H31&gt;25,0,H31&gt;=24,25-H31,H31&lt;24,1)</f>
        <v>1</v>
      </c>
      <c r="J31" s="35" cm="1">
        <f t="array" ref="J31">_xlfn.IFS(H31=0,0,H31&gt;=0,H31+I31)</f>
        <v>0</v>
      </c>
      <c r="K31" s="35" t="str">
        <f t="shared" si="15"/>
        <v/>
      </c>
      <c r="L31" s="35" cm="1">
        <f t="array" ref="L31">_xlfn.IFS(J31=0,0,J31&gt;=0,J31+K31)</f>
        <v>0</v>
      </c>
      <c r="M31" s="35" t="str">
        <f t="shared" si="16"/>
        <v/>
      </c>
      <c r="N31" s="35" t="str">
        <f t="shared" si="17"/>
        <v/>
      </c>
      <c r="O31" s="34"/>
      <c r="P31" s="36" t="str">
        <f t="shared" si="18"/>
        <v/>
      </c>
      <c r="Q31" s="46">
        <f t="shared" si="19"/>
        <v>0</v>
      </c>
      <c r="R31" s="45" t="str">
        <f t="shared" si="20"/>
        <v/>
      </c>
    </row>
    <row r="32" spans="1:18" x14ac:dyDescent="0.3">
      <c r="A32" s="30"/>
      <c r="B32" s="31"/>
      <c r="C32" s="31"/>
      <c r="D32" s="32" t="str">
        <f>IF(ISERROR(VLOOKUP(C32,KPIs!$E$109:$F$112,2,FALSE)),"",(VLOOKUP(C32,KPIs!$E$109:$F$112,2,FALSE)))</f>
        <v/>
      </c>
      <c r="E32" s="33"/>
      <c r="F32" s="34"/>
      <c r="G32" s="34"/>
      <c r="H32" s="46">
        <f t="shared" si="14"/>
        <v>0</v>
      </c>
      <c r="I32" s="35" cm="1">
        <f t="array" ref="I32">_xlfn.IFS(H32&gt;25,0,H32&gt;=24,25-H32,H32&lt;24,1)</f>
        <v>1</v>
      </c>
      <c r="J32" s="35" cm="1">
        <f t="array" ref="J32">_xlfn.IFS(H32=0,0,H32&gt;=0,H32+I32)</f>
        <v>0</v>
      </c>
      <c r="K32" s="35" t="str">
        <f t="shared" si="15"/>
        <v/>
      </c>
      <c r="L32" s="35" cm="1">
        <f t="array" ref="L32">_xlfn.IFS(J32=0,0,J32&gt;=0,J32+K32)</f>
        <v>0</v>
      </c>
      <c r="M32" s="35" t="str">
        <f t="shared" si="16"/>
        <v/>
      </c>
      <c r="N32" s="35" t="str">
        <f t="shared" si="17"/>
        <v/>
      </c>
      <c r="O32" s="34"/>
      <c r="P32" s="36" t="str">
        <f t="shared" si="18"/>
        <v/>
      </c>
      <c r="Q32" s="46">
        <f t="shared" si="19"/>
        <v>0</v>
      </c>
      <c r="R32" s="45" t="str">
        <f t="shared" si="20"/>
        <v/>
      </c>
    </row>
    <row r="33" spans="1:18" x14ac:dyDescent="0.3">
      <c r="A33" s="30"/>
      <c r="B33" s="31"/>
      <c r="C33" s="31"/>
      <c r="D33" s="32" t="str">
        <f>IF(ISERROR(VLOOKUP(C33,KPIs!$E$109:$F$112,2,FALSE)),"",(VLOOKUP(C33,KPIs!$E$109:$F$112,2,FALSE)))</f>
        <v/>
      </c>
      <c r="E33" s="33"/>
      <c r="F33" s="34"/>
      <c r="G33" s="34"/>
      <c r="H33" s="46">
        <f t="shared" si="14"/>
        <v>0</v>
      </c>
      <c r="I33" s="35" cm="1">
        <f t="array" ref="I33">_xlfn.IFS(H33&gt;25,0,H33&gt;=24,25-H33,H33&lt;24,1)</f>
        <v>1</v>
      </c>
      <c r="J33" s="35" cm="1">
        <f t="array" ref="J33">_xlfn.IFS(H33=0,0,H33&gt;=0,H33+I33)</f>
        <v>0</v>
      </c>
      <c r="K33" s="35" t="str">
        <f t="shared" si="15"/>
        <v/>
      </c>
      <c r="L33" s="35" cm="1">
        <f t="array" ref="L33">_xlfn.IFS(J33=0,0,J33&gt;=0,J33+K33)</f>
        <v>0</v>
      </c>
      <c r="M33" s="35" t="str">
        <f t="shared" si="16"/>
        <v/>
      </c>
      <c r="N33" s="35" t="str">
        <f t="shared" si="17"/>
        <v/>
      </c>
      <c r="O33" s="34"/>
      <c r="P33" s="36" t="str">
        <f t="shared" si="18"/>
        <v/>
      </c>
      <c r="Q33" s="46">
        <f t="shared" si="19"/>
        <v>0</v>
      </c>
      <c r="R33" s="45" t="str">
        <f t="shared" si="20"/>
        <v/>
      </c>
    </row>
    <row r="34" spans="1:18" x14ac:dyDescent="0.3">
      <c r="A34" s="30"/>
      <c r="B34" s="31"/>
      <c r="C34" s="31"/>
      <c r="D34" s="32" t="str">
        <f>IF(ISERROR(VLOOKUP(C34,KPIs!$E$109:$F$112,2,FALSE)),"",(VLOOKUP(C34,KPIs!$E$109:$F$112,2,FALSE)))</f>
        <v/>
      </c>
      <c r="E34" s="33"/>
      <c r="F34" s="34"/>
      <c r="G34" s="34"/>
      <c r="H34" s="46">
        <f t="shared" si="14"/>
        <v>0</v>
      </c>
      <c r="I34" s="35" cm="1">
        <f t="array" ref="I34">_xlfn.IFS(H34&gt;25,0,H34&gt;=24,25-H34,H34&lt;24,1)</f>
        <v>1</v>
      </c>
      <c r="J34" s="35" cm="1">
        <f t="array" ref="J34">_xlfn.IFS(H34=0,0,H34&gt;=0,H34+I34)</f>
        <v>0</v>
      </c>
      <c r="K34" s="35" t="str">
        <f t="shared" si="15"/>
        <v/>
      </c>
      <c r="L34" s="35" cm="1">
        <f t="array" ref="L34">_xlfn.IFS(J34=0,0,J34&gt;=0,J34+K34)</f>
        <v>0</v>
      </c>
      <c r="M34" s="35" t="str">
        <f t="shared" si="16"/>
        <v/>
      </c>
      <c r="N34" s="35" t="str">
        <f t="shared" si="17"/>
        <v/>
      </c>
      <c r="O34" s="34"/>
      <c r="P34" s="36" t="str">
        <f t="shared" si="18"/>
        <v/>
      </c>
      <c r="Q34" s="46">
        <f t="shared" si="19"/>
        <v>0</v>
      </c>
      <c r="R34" s="45" t="str">
        <f t="shared" si="20"/>
        <v/>
      </c>
    </row>
    <row r="35" spans="1:18" x14ac:dyDescent="0.3">
      <c r="A35" s="30"/>
      <c r="B35" s="31"/>
      <c r="C35" s="31"/>
      <c r="D35" s="32" t="str">
        <f>IF(ISERROR(VLOOKUP(C35,KPIs!$E$109:$F$112,2,FALSE)),"",(VLOOKUP(C35,KPIs!$E$109:$F$112,2,FALSE)))</f>
        <v/>
      </c>
      <c r="E35" s="33"/>
      <c r="F35" s="34"/>
      <c r="G35" s="34"/>
      <c r="H35" s="46">
        <f t="shared" si="14"/>
        <v>0</v>
      </c>
      <c r="I35" s="35" cm="1">
        <f t="array" ref="I35">_xlfn.IFS(H35&gt;25,0,H35&gt;=24,25-H35,H35&lt;24,1)</f>
        <v>1</v>
      </c>
      <c r="J35" s="35" cm="1">
        <f t="array" ref="J35">_xlfn.IFS(H35=0,0,H35&gt;=0,H35+I35)</f>
        <v>0</v>
      </c>
      <c r="K35" s="35" t="str">
        <f t="shared" si="15"/>
        <v/>
      </c>
      <c r="L35" s="35" cm="1">
        <f t="array" ref="L35">_xlfn.IFS(J35=0,0,J35&gt;=0,J35+K35)</f>
        <v>0</v>
      </c>
      <c r="M35" s="35" t="str">
        <f t="shared" si="16"/>
        <v/>
      </c>
      <c r="N35" s="35" t="str">
        <f t="shared" si="17"/>
        <v/>
      </c>
      <c r="O35" s="34"/>
      <c r="P35" s="36" t="str">
        <f t="shared" si="18"/>
        <v/>
      </c>
      <c r="Q35" s="46">
        <f t="shared" si="19"/>
        <v>0</v>
      </c>
      <c r="R35" s="45" t="str">
        <f t="shared" si="20"/>
        <v/>
      </c>
    </row>
    <row r="36" spans="1:18" x14ac:dyDescent="0.3">
      <c r="A36" s="30"/>
      <c r="B36" s="31"/>
      <c r="C36" s="31"/>
      <c r="D36" s="32" t="str">
        <f>IF(ISERROR(VLOOKUP(C36,KPIs!$E$109:$F$112,2,FALSE)),"",(VLOOKUP(C36,KPIs!$E$109:$F$112,2,FALSE)))</f>
        <v/>
      </c>
      <c r="E36" s="33"/>
      <c r="F36" s="34"/>
      <c r="G36" s="34"/>
      <c r="H36" s="46">
        <f t="shared" si="14"/>
        <v>0</v>
      </c>
      <c r="I36" s="35" cm="1">
        <f t="array" ref="I36">_xlfn.IFS(H36&gt;25,0,H36&gt;=24,25-H36,H36&lt;24,1)</f>
        <v>1</v>
      </c>
      <c r="J36" s="35" cm="1">
        <f t="array" ref="J36">_xlfn.IFS(H36=0,0,H36&gt;=0,H36+I36)</f>
        <v>0</v>
      </c>
      <c r="K36" s="35" t="str">
        <f t="shared" si="15"/>
        <v/>
      </c>
      <c r="L36" s="35" cm="1">
        <f t="array" ref="L36">_xlfn.IFS(J36=0,0,J36&gt;=0,J36+K36)</f>
        <v>0</v>
      </c>
      <c r="M36" s="35" t="str">
        <f t="shared" si="16"/>
        <v/>
      </c>
      <c r="N36" s="35" t="str">
        <f t="shared" si="17"/>
        <v/>
      </c>
      <c r="O36" s="34"/>
      <c r="P36" s="36" t="str">
        <f t="shared" si="18"/>
        <v/>
      </c>
      <c r="Q36" s="46">
        <f t="shared" si="19"/>
        <v>0</v>
      </c>
      <c r="R36" s="45" t="str">
        <f t="shared" si="20"/>
        <v/>
      </c>
    </row>
    <row r="37" spans="1:18" x14ac:dyDescent="0.3">
      <c r="A37" s="30"/>
      <c r="B37" s="31"/>
      <c r="C37" s="31"/>
      <c r="D37" s="32" t="str">
        <f>IF(ISERROR(VLOOKUP(C37,KPIs!$E$109:$F$112,2,FALSE)),"",(VLOOKUP(C37,KPIs!$E$109:$F$112,2,FALSE)))</f>
        <v/>
      </c>
      <c r="E37" s="33"/>
      <c r="F37" s="34"/>
      <c r="G37" s="34"/>
      <c r="H37" s="46">
        <f t="shared" si="14"/>
        <v>0</v>
      </c>
      <c r="I37" s="35" cm="1">
        <f t="array" ref="I37">_xlfn.IFS(H37&gt;25,0,H37&gt;=24,25-H37,H37&lt;24,1)</f>
        <v>1</v>
      </c>
      <c r="J37" s="35" cm="1">
        <f t="array" ref="J37">_xlfn.IFS(H37=0,0,H37&gt;=0,H37+I37)</f>
        <v>0</v>
      </c>
      <c r="K37" s="35" t="str">
        <f t="shared" si="15"/>
        <v/>
      </c>
      <c r="L37" s="35" cm="1">
        <f t="array" ref="L37">_xlfn.IFS(J37=0,0,J37&gt;=0,J37+K37)</f>
        <v>0</v>
      </c>
      <c r="M37" s="35" t="str">
        <f t="shared" si="16"/>
        <v/>
      </c>
      <c r="N37" s="35" t="str">
        <f t="shared" si="17"/>
        <v/>
      </c>
      <c r="O37" s="34"/>
      <c r="P37" s="36" t="str">
        <f t="shared" si="18"/>
        <v/>
      </c>
      <c r="Q37" s="46">
        <f t="shared" si="19"/>
        <v>0</v>
      </c>
      <c r="R37" s="45" t="str">
        <f t="shared" si="20"/>
        <v/>
      </c>
    </row>
    <row r="38" spans="1:18" x14ac:dyDescent="0.3">
      <c r="A38" s="30"/>
      <c r="B38" s="31"/>
      <c r="C38" s="31"/>
      <c r="D38" s="32" t="str">
        <f>IF(ISERROR(VLOOKUP(C38,KPIs!$E$109:$F$112,2,FALSE)),"",(VLOOKUP(C38,KPIs!$E$109:$F$112,2,FALSE)))</f>
        <v/>
      </c>
      <c r="E38" s="33"/>
      <c r="F38" s="34"/>
      <c r="G38" s="34"/>
      <c r="H38" s="46">
        <f t="shared" si="14"/>
        <v>0</v>
      </c>
      <c r="I38" s="35" cm="1">
        <f t="array" ref="I38">_xlfn.IFS(H38&gt;25,0,H38&gt;=24,25-H38,H38&lt;24,1)</f>
        <v>1</v>
      </c>
      <c r="J38" s="35" cm="1">
        <f t="array" ref="J38">_xlfn.IFS(H38=0,0,H38&gt;=0,H38+I38)</f>
        <v>0</v>
      </c>
      <c r="K38" s="35" t="str">
        <f t="shared" si="15"/>
        <v/>
      </c>
      <c r="L38" s="35" cm="1">
        <f t="array" ref="L38">_xlfn.IFS(J38=0,0,J38&gt;=0,J38+K38)</f>
        <v>0</v>
      </c>
      <c r="M38" s="35" t="str">
        <f t="shared" si="16"/>
        <v/>
      </c>
      <c r="N38" s="35" t="str">
        <f t="shared" si="17"/>
        <v/>
      </c>
      <c r="O38" s="34"/>
      <c r="P38" s="36" t="str">
        <f t="shared" si="18"/>
        <v/>
      </c>
      <c r="Q38" s="46">
        <f t="shared" si="19"/>
        <v>0</v>
      </c>
      <c r="R38" s="45" t="str">
        <f t="shared" si="20"/>
        <v/>
      </c>
    </row>
    <row r="39" spans="1:18" x14ac:dyDescent="0.3">
      <c r="A39" s="30"/>
      <c r="B39" s="31"/>
      <c r="C39" s="31"/>
      <c r="D39" s="32" t="str">
        <f>IF(ISERROR(VLOOKUP(C39,KPIs!$E$109:$F$112,2,FALSE)),"",(VLOOKUP(C39,KPIs!$E$109:$F$112,2,FALSE)))</f>
        <v/>
      </c>
      <c r="E39" s="33"/>
      <c r="F39" s="34"/>
      <c r="G39" s="34"/>
      <c r="H39" s="46">
        <f t="shared" si="14"/>
        <v>0</v>
      </c>
      <c r="I39" s="35" cm="1">
        <f t="array" ref="I39">_xlfn.IFS(H39&gt;25,0,H39&gt;=24,25-H39,H39&lt;24,1)</f>
        <v>1</v>
      </c>
      <c r="J39" s="35" cm="1">
        <f t="array" ref="J39">_xlfn.IFS(H39=0,0,H39&gt;=0,H39+I39)</f>
        <v>0</v>
      </c>
      <c r="K39" s="35" t="str">
        <f t="shared" si="15"/>
        <v/>
      </c>
      <c r="L39" s="35" cm="1">
        <f t="array" ref="L39">_xlfn.IFS(J39=0,0,J39&gt;=0,J39+K39)</f>
        <v>0</v>
      </c>
      <c r="M39" s="35" t="str">
        <f t="shared" si="16"/>
        <v/>
      </c>
      <c r="N39" s="35" t="str">
        <f t="shared" si="17"/>
        <v/>
      </c>
      <c r="O39" s="34"/>
      <c r="P39" s="36" t="str">
        <f t="shared" si="18"/>
        <v/>
      </c>
      <c r="Q39" s="46">
        <f t="shared" si="19"/>
        <v>0</v>
      </c>
      <c r="R39" s="45" t="str">
        <f t="shared" si="20"/>
        <v/>
      </c>
    </row>
    <row r="40" spans="1:18" x14ac:dyDescent="0.3">
      <c r="A40" s="30"/>
      <c r="B40" s="31"/>
      <c r="C40" s="31"/>
      <c r="D40" s="32" t="str">
        <f>IF(ISERROR(VLOOKUP(C40,KPIs!$E$109:$F$112,2,FALSE)),"",(VLOOKUP(C40,KPIs!$E$109:$F$112,2,FALSE)))</f>
        <v/>
      </c>
      <c r="E40" s="33"/>
      <c r="F40" s="34"/>
      <c r="G40" s="34"/>
      <c r="H40" s="46">
        <f t="shared" si="14"/>
        <v>0</v>
      </c>
      <c r="I40" s="35" cm="1">
        <f t="array" ref="I40">_xlfn.IFS(H40&gt;25,0,H40&gt;=24,25-H40,H40&lt;24,1)</f>
        <v>1</v>
      </c>
      <c r="J40" s="35" cm="1">
        <f t="array" ref="J40">_xlfn.IFS(H40=0,0,H40&gt;=0,H40+I40)</f>
        <v>0</v>
      </c>
      <c r="K40" s="35" t="str">
        <f t="shared" si="15"/>
        <v/>
      </c>
      <c r="L40" s="35" cm="1">
        <f t="array" ref="L40">_xlfn.IFS(J40=0,0,J40&gt;=0,J40+K40)</f>
        <v>0</v>
      </c>
      <c r="M40" s="35" t="str">
        <f t="shared" si="16"/>
        <v/>
      </c>
      <c r="N40" s="35" t="str">
        <f t="shared" si="17"/>
        <v/>
      </c>
      <c r="O40" s="34"/>
      <c r="P40" s="36" t="str">
        <f t="shared" si="18"/>
        <v/>
      </c>
      <c r="Q40" s="46">
        <f t="shared" si="19"/>
        <v>0</v>
      </c>
      <c r="R40" s="45" t="str">
        <f t="shared" si="20"/>
        <v/>
      </c>
    </row>
  </sheetData>
  <mergeCells count="8">
    <mergeCell ref="M8:Q9"/>
    <mergeCell ref="A1:R4"/>
    <mergeCell ref="B6:C6"/>
    <mergeCell ref="A8:H8"/>
    <mergeCell ref="R8:R9"/>
    <mergeCell ref="A9:H9"/>
    <mergeCell ref="I8:J9"/>
    <mergeCell ref="K8:L9"/>
  </mergeCells>
  <conditionalFormatting sqref="O11:O40">
    <cfRule type="expression" dxfId="37" priority="1">
      <formula>P11&gt;17.5%</formula>
    </cfRule>
  </conditionalFormatting>
  <dataValidations count="1">
    <dataValidation type="decimal" allowBlank="1" showInputMessage="1" showErrorMessage="1" errorTitle="Base Wage as of Jan 1, 2023" error="Base Wage should be between $15.5 and $25 to be eligible" sqref="F11:F40" xr:uid="{B64D44CB-5846-4396-8828-5D1038A44807}">
      <formula1>15.5</formula1>
      <formula2>25</formula2>
    </dataValidation>
  </dataValidations>
  <pageMargins left="0.7" right="0.7" top="0.75" bottom="0.75" header="0.3" footer="0.3"/>
  <pageSetup scale="24"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B6A14862-E7D5-4C80-BA23-6D4A040DAC65}">
          <x14:formula1>
            <xm:f>KPIs!$A$101:$A$102</xm:f>
          </x14:formula1>
          <xm:sqref>B11:B40</xm:sqref>
        </x14:dataValidation>
        <x14:dataValidation type="list" allowBlank="1" showInputMessage="1" showErrorMessage="1" xr:uid="{68F3FA60-3C23-41E8-B994-52CE3BBC4BAE}">
          <x14:formula1>
            <xm:f>KPIs!$B$101:$B$104</xm:f>
          </x14:formula1>
          <xm:sqref>C11:C40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2E0ED-88D4-4769-AEAC-4A169D8AFF90}">
  <sheetPr>
    <tabColor rgb="FFFF0000"/>
  </sheetPr>
  <dimension ref="A1:I21"/>
  <sheetViews>
    <sheetView showGridLines="0" workbookViewId="0">
      <selection activeCell="M14" sqref="M14"/>
    </sheetView>
  </sheetViews>
  <sheetFormatPr defaultRowHeight="14.4" x14ac:dyDescent="0.3"/>
  <cols>
    <col min="2" max="2" width="49.88671875" bestFit="1" customWidth="1"/>
    <col min="3" max="3" width="26.77734375" customWidth="1"/>
    <col min="4" max="4" width="0" hidden="1" customWidth="1"/>
  </cols>
  <sheetData>
    <row r="1" spans="1:9" ht="22.2" customHeight="1" x14ac:dyDescent="0.35">
      <c r="A1" s="269" t="s">
        <v>68</v>
      </c>
      <c r="B1" s="269"/>
      <c r="C1" s="269"/>
      <c r="D1" s="269"/>
      <c r="E1" s="269"/>
    </row>
    <row r="2" spans="1:9" ht="24.6" customHeight="1" x14ac:dyDescent="0.35">
      <c r="A2" s="269" t="s">
        <v>77</v>
      </c>
      <c r="B2" s="269"/>
      <c r="C2" s="269"/>
      <c r="D2" s="269"/>
      <c r="E2" s="269"/>
    </row>
    <row r="3" spans="1:9" ht="18" customHeight="1" x14ac:dyDescent="0.35">
      <c r="A3" s="269" t="s">
        <v>82</v>
      </c>
      <c r="B3" s="269"/>
      <c r="C3" s="269"/>
      <c r="D3" s="269"/>
      <c r="E3" s="269"/>
    </row>
    <row r="4" spans="1:9" ht="18" customHeight="1" x14ac:dyDescent="0.35">
      <c r="A4" s="268" t="s">
        <v>78</v>
      </c>
      <c r="B4" s="268"/>
      <c r="C4" s="268"/>
      <c r="D4" s="268"/>
      <c r="E4" s="268"/>
    </row>
    <row r="5" spans="1:9" ht="18" customHeight="1" x14ac:dyDescent="0.35">
      <c r="B5" s="75"/>
      <c r="C5" s="75"/>
      <c r="D5" s="75"/>
      <c r="E5" s="75"/>
      <c r="F5" s="76"/>
      <c r="G5" s="76"/>
      <c r="H5" s="76"/>
      <c r="I5" s="76"/>
    </row>
    <row r="6" spans="1:9" ht="18" customHeight="1" thickBot="1" x14ac:dyDescent="0.4">
      <c r="A6" s="2" t="s">
        <v>79</v>
      </c>
      <c r="B6" s="75"/>
      <c r="C6" s="75"/>
      <c r="D6" s="75"/>
      <c r="E6" s="75"/>
      <c r="F6" s="76"/>
      <c r="G6" s="76"/>
      <c r="H6" s="76"/>
      <c r="I6" s="76"/>
    </row>
    <row r="7" spans="1:9" x14ac:dyDescent="0.3">
      <c r="A7" s="2">
        <v>1</v>
      </c>
      <c r="B7" t="s">
        <v>25</v>
      </c>
      <c r="C7" s="68"/>
      <c r="D7" s="69" t="str">
        <f>IF(ISERROR(VLOOKUP(C7,'[3]Summary and KPIs'!$F$55:$G$58,2,FALSE)),"",(VLOOKUP(C7,'[3]Summary and KPIs'!$F$55:$G$58,2,FALSE)))</f>
        <v/>
      </c>
      <c r="E7" t="s">
        <v>69</v>
      </c>
    </row>
    <row r="8" spans="1:9" x14ac:dyDescent="0.3">
      <c r="A8" s="2">
        <v>2</v>
      </c>
      <c r="B8" s="77" t="s">
        <v>80</v>
      </c>
      <c r="C8" s="78"/>
      <c r="E8" t="s">
        <v>70</v>
      </c>
    </row>
    <row r="9" spans="1:9" x14ac:dyDescent="0.3">
      <c r="A9" s="2">
        <v>3</v>
      </c>
      <c r="B9" t="s">
        <v>29</v>
      </c>
      <c r="C9" s="70"/>
      <c r="E9" t="s">
        <v>71</v>
      </c>
    </row>
    <row r="10" spans="1:9" x14ac:dyDescent="0.3">
      <c r="A10" s="2">
        <v>4</v>
      </c>
      <c r="B10" t="s">
        <v>19</v>
      </c>
      <c r="C10" s="71"/>
      <c r="E10" t="s">
        <v>72</v>
      </c>
    </row>
    <row r="11" spans="1:9" x14ac:dyDescent="0.3">
      <c r="A11" s="2"/>
      <c r="B11" t="s">
        <v>41</v>
      </c>
      <c r="C11" s="72">
        <f>SUM(C9:C10)</f>
        <v>0</v>
      </c>
    </row>
    <row r="12" spans="1:9" x14ac:dyDescent="0.3">
      <c r="B12" t="s">
        <v>73</v>
      </c>
      <c r="C12" s="73" cm="1">
        <f t="array" ref="C12">_xlfn.IFS(C11&gt;25,0,C11&gt;=24,25-C11,C11&lt;24,1)</f>
        <v>1</v>
      </c>
    </row>
    <row r="13" spans="1:9" x14ac:dyDescent="0.3">
      <c r="B13" t="s">
        <v>74</v>
      </c>
      <c r="C13" s="72">
        <f>SUM(C11:C12)</f>
        <v>1</v>
      </c>
    </row>
    <row r="14" spans="1:9" x14ac:dyDescent="0.3">
      <c r="B14" t="s">
        <v>0</v>
      </c>
      <c r="C14" s="73" t="str">
        <f>IF(ISERROR(IF(C13&lt;D7,D7-C13,0)),"",IF(C13&lt;D7,D7-C13,0))</f>
        <v/>
      </c>
    </row>
    <row r="15" spans="1:9" x14ac:dyDescent="0.3">
      <c r="B15" t="s">
        <v>75</v>
      </c>
      <c r="C15" s="72">
        <f>SUM(C13:C14)</f>
        <v>1</v>
      </c>
    </row>
    <row r="16" spans="1:9" x14ac:dyDescent="0.3">
      <c r="B16" t="s">
        <v>76</v>
      </c>
      <c r="C16" s="3">
        <f>IFERROR(C12+C14,0)</f>
        <v>0</v>
      </c>
    </row>
    <row r="17" spans="1:3" ht="15" thickBot="1" x14ac:dyDescent="0.35">
      <c r="B17" s="2" t="s">
        <v>83</v>
      </c>
      <c r="C17" s="74">
        <f>C16*C8</f>
        <v>0</v>
      </c>
    </row>
    <row r="18" spans="1:3" ht="15" thickTop="1" x14ac:dyDescent="0.3"/>
    <row r="20" spans="1:3" x14ac:dyDescent="0.3">
      <c r="A20" t="s">
        <v>84</v>
      </c>
    </row>
    <row r="21" spans="1:3" x14ac:dyDescent="0.3">
      <c r="A21" t="s">
        <v>85</v>
      </c>
    </row>
  </sheetData>
  <mergeCells count="4">
    <mergeCell ref="A4:E4"/>
    <mergeCell ref="A1:E1"/>
    <mergeCell ref="A2:E2"/>
    <mergeCell ref="A3:E3"/>
  </mergeCells>
  <pageMargins left="0.7" right="0.7" top="0.75" bottom="0.75" header="0.3" footer="0.3"/>
  <pageSetup orientation="portrait" r:id="rId1"/>
  <ignoredErrors>
    <ignoredError sqref="C11 C13" formulaRange="1"/>
    <ignoredError sqref="C12 C14" formula="1" formulaRange="1"/>
  </ignoredErrors>
  <extLst>
    <ext xmlns:x14="http://schemas.microsoft.com/office/spreadsheetml/2009/9/main" uri="{CCE6A557-97BC-4b89-ADB6-D9C93CAAB3DF}">
      <x14:dataValidations xmlns:xm="http://schemas.microsoft.com/office/excel/2006/main" count="1">
        <x14:dataValidation type="list" allowBlank="1" showInputMessage="1" showErrorMessage="1" xr:uid="{E90EC2F6-5B49-4619-A9F7-99FCDA5EE096}">
          <x14:formula1>
            <xm:f>KPIs!$B$101:$B$104</xm:f>
          </x14:formula1>
          <xm:sqref>C7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B6943-C871-427D-9328-B0EE8E192B95}">
  <sheetPr>
    <tabColor rgb="FFFF0000"/>
  </sheetPr>
  <dimension ref="A1:P40"/>
  <sheetViews>
    <sheetView showGridLines="0" topLeftCell="A7" zoomScale="90" zoomScaleNormal="90" workbookViewId="0">
      <selection activeCell="P26" sqref="P26"/>
    </sheetView>
  </sheetViews>
  <sheetFormatPr defaultRowHeight="14.4" x14ac:dyDescent="0.3"/>
  <cols>
    <col min="1" max="1" width="17.33203125" customWidth="1"/>
    <col min="2" max="2" width="28.6640625" customWidth="1"/>
    <col min="3" max="3" width="30.44140625" customWidth="1"/>
    <col min="4" max="11" width="15.77734375" customWidth="1"/>
    <col min="12" max="12" width="15.77734375" hidden="1" customWidth="1"/>
    <col min="13" max="13" width="15.77734375" customWidth="1"/>
    <col min="14" max="14" width="39.6640625" customWidth="1"/>
    <col min="16" max="16" width="10.6640625" bestFit="1" customWidth="1"/>
  </cols>
  <sheetData>
    <row r="1" spans="1:16" ht="14.4" customHeight="1" x14ac:dyDescent="0.3">
      <c r="A1" s="251" t="s">
        <v>17</v>
      </c>
      <c r="B1" s="251"/>
      <c r="C1" s="251"/>
      <c r="D1" s="251"/>
      <c r="E1" s="251"/>
      <c r="F1" s="251"/>
      <c r="G1" s="251"/>
      <c r="H1" s="251"/>
      <c r="I1" s="251"/>
      <c r="J1" s="251"/>
      <c r="K1" s="251"/>
      <c r="L1" s="251"/>
      <c r="M1" s="251"/>
      <c r="N1" s="251"/>
    </row>
    <row r="2" spans="1:16" ht="14.4" customHeight="1" x14ac:dyDescent="0.3">
      <c r="A2" s="251"/>
      <c r="B2" s="251"/>
      <c r="C2" s="251"/>
      <c r="D2" s="251"/>
      <c r="E2" s="251"/>
      <c r="F2" s="251"/>
      <c r="G2" s="251"/>
      <c r="H2" s="251"/>
      <c r="I2" s="251"/>
      <c r="J2" s="251"/>
      <c r="K2" s="251"/>
      <c r="L2" s="251"/>
      <c r="M2" s="251"/>
      <c r="N2" s="251"/>
    </row>
    <row r="3" spans="1:16" ht="100.8" customHeight="1" x14ac:dyDescent="0.3">
      <c r="A3" s="251"/>
      <c r="B3" s="251"/>
      <c r="C3" s="251"/>
      <c r="D3" s="251"/>
      <c r="E3" s="251"/>
      <c r="F3" s="251"/>
      <c r="G3" s="251"/>
      <c r="H3" s="251"/>
      <c r="I3" s="251"/>
      <c r="J3" s="251"/>
      <c r="K3" s="251"/>
      <c r="L3" s="251"/>
      <c r="M3" s="251"/>
      <c r="N3" s="251"/>
    </row>
    <row r="4" spans="1:16" ht="14.4" customHeight="1" x14ac:dyDescent="0.3">
      <c r="A4" s="251"/>
      <c r="B4" s="251"/>
      <c r="C4" s="251"/>
      <c r="D4" s="251"/>
      <c r="E4" s="251"/>
      <c r="F4" s="251"/>
      <c r="G4" s="251"/>
      <c r="H4" s="251"/>
      <c r="I4" s="251"/>
      <c r="J4" s="251"/>
      <c r="K4" s="251"/>
      <c r="L4" s="251"/>
      <c r="M4" s="251"/>
      <c r="N4" s="251"/>
    </row>
    <row r="5" spans="1:16" ht="15" thickBot="1" x14ac:dyDescent="0.35"/>
    <row r="6" spans="1:16" ht="18.600000000000001" thickBot="1" x14ac:dyDescent="0.4">
      <c r="A6" s="2" t="s">
        <v>27</v>
      </c>
      <c r="B6" s="252"/>
      <c r="C6" s="253"/>
      <c r="F6" s="22" t="s">
        <v>11</v>
      </c>
    </row>
    <row r="7" spans="1:16" ht="18.600000000000001" thickBot="1" x14ac:dyDescent="0.4">
      <c r="F7" s="23" t="s">
        <v>23</v>
      </c>
      <c r="M7" s="3"/>
    </row>
    <row r="8" spans="1:16" ht="18" customHeight="1" x14ac:dyDescent="0.3">
      <c r="A8" s="272" t="s">
        <v>5</v>
      </c>
      <c r="B8" s="273"/>
      <c r="C8" s="273"/>
      <c r="D8" s="273"/>
      <c r="E8" s="273"/>
      <c r="F8" s="273"/>
      <c r="G8" s="27"/>
      <c r="H8" s="27"/>
      <c r="I8" s="262" t="s">
        <v>20</v>
      </c>
      <c r="J8" s="263"/>
      <c r="K8" s="263"/>
      <c r="L8" s="263"/>
      <c r="M8" s="266"/>
      <c r="N8" s="270" t="s">
        <v>16</v>
      </c>
    </row>
    <row r="9" spans="1:16" ht="81" customHeight="1" thickBot="1" x14ac:dyDescent="0.35">
      <c r="A9" s="259" t="s">
        <v>61</v>
      </c>
      <c r="B9" s="260"/>
      <c r="C9" s="260"/>
      <c r="D9" s="260"/>
      <c r="E9" s="260"/>
      <c r="F9" s="260"/>
      <c r="G9" s="260"/>
      <c r="H9" s="261"/>
      <c r="I9" s="264"/>
      <c r="J9" s="265"/>
      <c r="K9" s="265"/>
      <c r="L9" s="265"/>
      <c r="M9" s="267"/>
      <c r="N9" s="271"/>
    </row>
    <row r="10" spans="1:16" ht="72.599999999999994" customHeight="1" thickBot="1" x14ac:dyDescent="0.35">
      <c r="A10" s="51" t="s">
        <v>18</v>
      </c>
      <c r="B10" s="52" t="s">
        <v>63</v>
      </c>
      <c r="C10" s="52" t="s">
        <v>64</v>
      </c>
      <c r="D10" s="52" t="s">
        <v>39</v>
      </c>
      <c r="E10" s="52" t="s">
        <v>33</v>
      </c>
      <c r="F10" s="52" t="s">
        <v>38</v>
      </c>
      <c r="G10" s="54" t="s">
        <v>6</v>
      </c>
      <c r="H10" s="54" t="s">
        <v>81</v>
      </c>
      <c r="I10" s="54" t="s">
        <v>7</v>
      </c>
      <c r="J10" s="54" t="s">
        <v>65</v>
      </c>
      <c r="K10" s="55" t="s">
        <v>52</v>
      </c>
      <c r="L10" s="52" t="s">
        <v>14</v>
      </c>
      <c r="M10" s="53" t="s">
        <v>53</v>
      </c>
      <c r="N10" s="42" t="s">
        <v>51</v>
      </c>
      <c r="P10" s="158" t="s">
        <v>146</v>
      </c>
    </row>
    <row r="11" spans="1:16" ht="58.2" customHeight="1" thickBot="1" x14ac:dyDescent="0.35">
      <c r="A11" s="51"/>
      <c r="B11" s="52"/>
      <c r="C11" s="56"/>
      <c r="D11" s="52"/>
      <c r="E11" s="56"/>
      <c r="F11" s="52"/>
      <c r="G11" s="57" t="s">
        <v>54</v>
      </c>
      <c r="H11" s="57" t="s">
        <v>55</v>
      </c>
      <c r="I11" s="57" t="s">
        <v>56</v>
      </c>
      <c r="J11" s="57" t="s">
        <v>57</v>
      </c>
      <c r="K11" s="55"/>
      <c r="L11" s="52"/>
      <c r="M11" s="53"/>
      <c r="N11" s="42"/>
    </row>
    <row r="12" spans="1:16" ht="15" thickBot="1" x14ac:dyDescent="0.35">
      <c r="A12" s="59"/>
      <c r="B12" s="11"/>
      <c r="C12" s="11"/>
      <c r="D12" s="12"/>
      <c r="E12" s="12"/>
      <c r="F12" s="13"/>
      <c r="G12" s="4">
        <f t="shared" ref="G12:G27" si="0">IF(D12="",0,IF(D12&lt;15,15-D12,0))</f>
        <v>0</v>
      </c>
      <c r="H12" s="4">
        <f>IF(E12="",0,IF(E12&lt;15.5,15.5-E12,0))</f>
        <v>0</v>
      </c>
      <c r="I12" s="4">
        <f t="shared" ref="I12:I27" si="1">G12*F12</f>
        <v>0</v>
      </c>
      <c r="J12" s="4">
        <f t="shared" ref="J12:J27" si="2">H12*F12</f>
        <v>0</v>
      </c>
      <c r="K12" s="12"/>
      <c r="L12" s="6" t="str">
        <f>IFERROR((K12/(I12+J12)),"")</f>
        <v/>
      </c>
      <c r="M12" s="9">
        <f>I12+J12+K12</f>
        <v>0</v>
      </c>
      <c r="N12" s="58" t="str">
        <f>IF(K12="","",IF(L12&gt;17.5%,"Benefits should not be more than 17.5% ",""))</f>
        <v/>
      </c>
      <c r="P12" s="50">
        <f>SUM(M:M)</f>
        <v>0</v>
      </c>
    </row>
    <row r="13" spans="1:16" ht="15" thickTop="1" x14ac:dyDescent="0.3">
      <c r="A13" s="60"/>
      <c r="B13" s="14"/>
      <c r="C13" s="14"/>
      <c r="D13" s="15"/>
      <c r="E13" s="15"/>
      <c r="F13" s="16"/>
      <c r="G13" s="1">
        <f t="shared" si="0"/>
        <v>0</v>
      </c>
      <c r="H13" s="1">
        <f t="shared" ref="H13:H27" si="3">IF(E13="",0,IF(E13&lt;15.5,15.5-E13,0))</f>
        <v>0</v>
      </c>
      <c r="I13" s="1">
        <f t="shared" si="1"/>
        <v>0</v>
      </c>
      <c r="J13" s="1">
        <f t="shared" si="2"/>
        <v>0</v>
      </c>
      <c r="K13" s="15"/>
      <c r="L13" s="5" t="str">
        <f t="shared" ref="L13:L27" si="4">IFERROR((K13/(I13+J13)),"")</f>
        <v/>
      </c>
      <c r="M13" s="10">
        <f>I13+J13+K13</f>
        <v>0</v>
      </c>
      <c r="N13" s="7" t="str">
        <f t="shared" ref="N13:N27" si="5">IF(K13="","",IF(L13&gt;17.5%,"Benefits should not be more than 17.5% ",""))</f>
        <v/>
      </c>
    </row>
    <row r="14" spans="1:16" x14ac:dyDescent="0.3">
      <c r="A14" s="60"/>
      <c r="B14" s="14"/>
      <c r="C14" s="14"/>
      <c r="D14" s="15"/>
      <c r="E14" s="15"/>
      <c r="F14" s="16"/>
      <c r="G14" s="1">
        <f t="shared" si="0"/>
        <v>0</v>
      </c>
      <c r="H14" s="1">
        <f t="shared" si="3"/>
        <v>0</v>
      </c>
      <c r="I14" s="1">
        <f t="shared" si="1"/>
        <v>0</v>
      </c>
      <c r="J14" s="1">
        <f t="shared" si="2"/>
        <v>0</v>
      </c>
      <c r="K14" s="15"/>
      <c r="L14" s="5" t="str">
        <f t="shared" si="4"/>
        <v/>
      </c>
      <c r="M14" s="10">
        <f>I14+J14+K14</f>
        <v>0</v>
      </c>
      <c r="N14" s="7" t="str">
        <f t="shared" si="5"/>
        <v/>
      </c>
    </row>
    <row r="15" spans="1:16" x14ac:dyDescent="0.3">
      <c r="A15" s="60"/>
      <c r="B15" s="14"/>
      <c r="C15" s="14"/>
      <c r="D15" s="15"/>
      <c r="E15" s="15"/>
      <c r="F15" s="16"/>
      <c r="G15" s="1">
        <f t="shared" si="0"/>
        <v>0</v>
      </c>
      <c r="H15" s="1">
        <f t="shared" si="3"/>
        <v>0</v>
      </c>
      <c r="I15" s="1">
        <f t="shared" si="1"/>
        <v>0</v>
      </c>
      <c r="J15" s="1">
        <f t="shared" si="2"/>
        <v>0</v>
      </c>
      <c r="K15" s="15"/>
      <c r="L15" s="5" t="str">
        <f t="shared" si="4"/>
        <v/>
      </c>
      <c r="M15" s="10">
        <f>I15+J15+K15</f>
        <v>0</v>
      </c>
      <c r="N15" s="7" t="str">
        <f t="shared" si="5"/>
        <v/>
      </c>
    </row>
    <row r="16" spans="1:16" x14ac:dyDescent="0.3">
      <c r="A16" s="60"/>
      <c r="B16" s="14"/>
      <c r="C16" s="14"/>
      <c r="D16" s="15"/>
      <c r="E16" s="15"/>
      <c r="F16" s="16"/>
      <c r="G16" s="1">
        <f t="shared" si="0"/>
        <v>0</v>
      </c>
      <c r="H16" s="1">
        <f t="shared" si="3"/>
        <v>0</v>
      </c>
      <c r="I16" s="1">
        <f t="shared" si="1"/>
        <v>0</v>
      </c>
      <c r="J16" s="1">
        <f t="shared" si="2"/>
        <v>0</v>
      </c>
      <c r="K16" s="15"/>
      <c r="L16" s="5" t="str">
        <f t="shared" si="4"/>
        <v/>
      </c>
      <c r="M16" s="10">
        <f t="shared" ref="M16:M26" si="6">I16+J16+K16</f>
        <v>0</v>
      </c>
      <c r="N16" s="7" t="str">
        <f t="shared" si="5"/>
        <v/>
      </c>
    </row>
    <row r="17" spans="1:14" x14ac:dyDescent="0.3">
      <c r="A17" s="60"/>
      <c r="B17" s="14"/>
      <c r="C17" s="14"/>
      <c r="D17" s="15"/>
      <c r="E17" s="15"/>
      <c r="F17" s="16"/>
      <c r="G17" s="1">
        <f t="shared" si="0"/>
        <v>0</v>
      </c>
      <c r="H17" s="1">
        <f t="shared" si="3"/>
        <v>0</v>
      </c>
      <c r="I17" s="1">
        <f t="shared" si="1"/>
        <v>0</v>
      </c>
      <c r="J17" s="1">
        <f t="shared" si="2"/>
        <v>0</v>
      </c>
      <c r="K17" s="15"/>
      <c r="L17" s="5" t="str">
        <f t="shared" si="4"/>
        <v/>
      </c>
      <c r="M17" s="10">
        <f t="shared" si="6"/>
        <v>0</v>
      </c>
      <c r="N17" s="7" t="str">
        <f t="shared" si="5"/>
        <v/>
      </c>
    </row>
    <row r="18" spans="1:14" x14ac:dyDescent="0.3">
      <c r="A18" s="60"/>
      <c r="B18" s="14"/>
      <c r="C18" s="14"/>
      <c r="D18" s="15"/>
      <c r="E18" s="15"/>
      <c r="F18" s="16"/>
      <c r="G18" s="1">
        <f t="shared" si="0"/>
        <v>0</v>
      </c>
      <c r="H18" s="1">
        <f t="shared" si="3"/>
        <v>0</v>
      </c>
      <c r="I18" s="1">
        <f t="shared" si="1"/>
        <v>0</v>
      </c>
      <c r="J18" s="1">
        <f t="shared" si="2"/>
        <v>0</v>
      </c>
      <c r="K18" s="15"/>
      <c r="L18" s="5" t="str">
        <f t="shared" si="4"/>
        <v/>
      </c>
      <c r="M18" s="10">
        <f t="shared" si="6"/>
        <v>0</v>
      </c>
      <c r="N18" s="7" t="str">
        <f t="shared" si="5"/>
        <v/>
      </c>
    </row>
    <row r="19" spans="1:14" x14ac:dyDescent="0.3">
      <c r="A19" s="60"/>
      <c r="B19" s="14"/>
      <c r="C19" s="14"/>
      <c r="D19" s="15"/>
      <c r="E19" s="15"/>
      <c r="F19" s="16"/>
      <c r="G19" s="1">
        <f t="shared" si="0"/>
        <v>0</v>
      </c>
      <c r="H19" s="1">
        <f t="shared" si="3"/>
        <v>0</v>
      </c>
      <c r="I19" s="1">
        <f t="shared" si="1"/>
        <v>0</v>
      </c>
      <c r="J19" s="1">
        <f t="shared" si="2"/>
        <v>0</v>
      </c>
      <c r="K19" s="15"/>
      <c r="L19" s="5" t="str">
        <f t="shared" si="4"/>
        <v/>
      </c>
      <c r="M19" s="10">
        <f t="shared" si="6"/>
        <v>0</v>
      </c>
      <c r="N19" s="7" t="str">
        <f t="shared" si="5"/>
        <v/>
      </c>
    </row>
    <row r="20" spans="1:14" x14ac:dyDescent="0.3">
      <c r="A20" s="60"/>
      <c r="B20" s="14"/>
      <c r="C20" s="14"/>
      <c r="D20" s="15"/>
      <c r="E20" s="15"/>
      <c r="F20" s="16"/>
      <c r="G20" s="1">
        <f t="shared" si="0"/>
        <v>0</v>
      </c>
      <c r="H20" s="1">
        <f t="shared" si="3"/>
        <v>0</v>
      </c>
      <c r="I20" s="1">
        <f t="shared" si="1"/>
        <v>0</v>
      </c>
      <c r="J20" s="1">
        <f t="shared" si="2"/>
        <v>0</v>
      </c>
      <c r="K20" s="15"/>
      <c r="L20" s="5" t="str">
        <f t="shared" si="4"/>
        <v/>
      </c>
      <c r="M20" s="10">
        <f t="shared" si="6"/>
        <v>0</v>
      </c>
      <c r="N20" s="7" t="str">
        <f t="shared" si="5"/>
        <v/>
      </c>
    </row>
    <row r="21" spans="1:14" x14ac:dyDescent="0.3">
      <c r="A21" s="60"/>
      <c r="B21" s="14"/>
      <c r="C21" s="14"/>
      <c r="D21" s="15"/>
      <c r="E21" s="15"/>
      <c r="F21" s="16"/>
      <c r="G21" s="1">
        <f t="shared" si="0"/>
        <v>0</v>
      </c>
      <c r="H21" s="1">
        <f t="shared" si="3"/>
        <v>0</v>
      </c>
      <c r="I21" s="1">
        <f t="shared" si="1"/>
        <v>0</v>
      </c>
      <c r="J21" s="1">
        <f t="shared" si="2"/>
        <v>0</v>
      </c>
      <c r="K21" s="15"/>
      <c r="L21" s="5" t="str">
        <f t="shared" si="4"/>
        <v/>
      </c>
      <c r="M21" s="10">
        <f t="shared" si="6"/>
        <v>0</v>
      </c>
      <c r="N21" s="7" t="str">
        <f t="shared" si="5"/>
        <v/>
      </c>
    </row>
    <row r="22" spans="1:14" x14ac:dyDescent="0.3">
      <c r="A22" s="60"/>
      <c r="B22" s="14"/>
      <c r="C22" s="14"/>
      <c r="D22" s="15"/>
      <c r="E22" s="15"/>
      <c r="F22" s="16"/>
      <c r="G22" s="1">
        <f t="shared" si="0"/>
        <v>0</v>
      </c>
      <c r="H22" s="1">
        <f t="shared" si="3"/>
        <v>0</v>
      </c>
      <c r="I22" s="1">
        <f t="shared" si="1"/>
        <v>0</v>
      </c>
      <c r="J22" s="1">
        <f t="shared" si="2"/>
        <v>0</v>
      </c>
      <c r="K22" s="15"/>
      <c r="L22" s="5" t="str">
        <f t="shared" si="4"/>
        <v/>
      </c>
      <c r="M22" s="10">
        <f t="shared" si="6"/>
        <v>0</v>
      </c>
      <c r="N22" s="7" t="str">
        <f t="shared" si="5"/>
        <v/>
      </c>
    </row>
    <row r="23" spans="1:14" x14ac:dyDescent="0.3">
      <c r="A23" s="60"/>
      <c r="B23" s="14"/>
      <c r="C23" s="14"/>
      <c r="D23" s="15"/>
      <c r="E23" s="15"/>
      <c r="F23" s="16"/>
      <c r="G23" s="1">
        <f t="shared" si="0"/>
        <v>0</v>
      </c>
      <c r="H23" s="1">
        <f t="shared" si="3"/>
        <v>0</v>
      </c>
      <c r="I23" s="1">
        <f t="shared" si="1"/>
        <v>0</v>
      </c>
      <c r="J23" s="1">
        <f t="shared" si="2"/>
        <v>0</v>
      </c>
      <c r="K23" s="15"/>
      <c r="L23" s="5" t="str">
        <f t="shared" si="4"/>
        <v/>
      </c>
      <c r="M23" s="10">
        <f t="shared" si="6"/>
        <v>0</v>
      </c>
      <c r="N23" s="7" t="str">
        <f t="shared" si="5"/>
        <v/>
      </c>
    </row>
    <row r="24" spans="1:14" x14ac:dyDescent="0.3">
      <c r="A24" s="60"/>
      <c r="B24" s="14"/>
      <c r="C24" s="14"/>
      <c r="D24" s="15"/>
      <c r="E24" s="15"/>
      <c r="F24" s="16"/>
      <c r="G24" s="1">
        <f t="shared" si="0"/>
        <v>0</v>
      </c>
      <c r="H24" s="1">
        <f t="shared" si="3"/>
        <v>0</v>
      </c>
      <c r="I24" s="1">
        <f t="shared" si="1"/>
        <v>0</v>
      </c>
      <c r="J24" s="1">
        <f t="shared" si="2"/>
        <v>0</v>
      </c>
      <c r="K24" s="15"/>
      <c r="L24" s="5" t="str">
        <f t="shared" si="4"/>
        <v/>
      </c>
      <c r="M24" s="10">
        <f t="shared" si="6"/>
        <v>0</v>
      </c>
      <c r="N24" s="7" t="str">
        <f t="shared" si="5"/>
        <v/>
      </c>
    </row>
    <row r="25" spans="1:14" x14ac:dyDescent="0.3">
      <c r="A25" s="60"/>
      <c r="B25" s="14"/>
      <c r="C25" s="14"/>
      <c r="D25" s="15"/>
      <c r="E25" s="15"/>
      <c r="F25" s="16"/>
      <c r="G25" s="1">
        <f t="shared" si="0"/>
        <v>0</v>
      </c>
      <c r="H25" s="1">
        <f t="shared" si="3"/>
        <v>0</v>
      </c>
      <c r="I25" s="1">
        <f t="shared" si="1"/>
        <v>0</v>
      </c>
      <c r="J25" s="1">
        <f t="shared" si="2"/>
        <v>0</v>
      </c>
      <c r="K25" s="15"/>
      <c r="L25" s="5" t="str">
        <f t="shared" si="4"/>
        <v/>
      </c>
      <c r="M25" s="10">
        <f t="shared" si="6"/>
        <v>0</v>
      </c>
      <c r="N25" s="7" t="str">
        <f t="shared" si="5"/>
        <v/>
      </c>
    </row>
    <row r="26" spans="1:14" x14ac:dyDescent="0.3">
      <c r="A26" s="60"/>
      <c r="B26" s="14"/>
      <c r="C26" s="14"/>
      <c r="D26" s="15"/>
      <c r="E26" s="15"/>
      <c r="F26" s="16"/>
      <c r="G26" s="1">
        <f t="shared" si="0"/>
        <v>0</v>
      </c>
      <c r="H26" s="1">
        <f t="shared" si="3"/>
        <v>0</v>
      </c>
      <c r="I26" s="1">
        <f t="shared" si="1"/>
        <v>0</v>
      </c>
      <c r="J26" s="1">
        <f t="shared" si="2"/>
        <v>0</v>
      </c>
      <c r="K26" s="15"/>
      <c r="L26" s="5" t="str">
        <f t="shared" si="4"/>
        <v/>
      </c>
      <c r="M26" s="10">
        <f t="shared" si="6"/>
        <v>0</v>
      </c>
      <c r="N26" s="7" t="str">
        <f t="shared" si="5"/>
        <v/>
      </c>
    </row>
    <row r="27" spans="1:14" x14ac:dyDescent="0.3">
      <c r="A27" s="60"/>
      <c r="B27" s="14"/>
      <c r="C27" s="14"/>
      <c r="D27" s="15"/>
      <c r="E27" s="15"/>
      <c r="F27" s="16"/>
      <c r="G27" s="1">
        <f t="shared" si="0"/>
        <v>0</v>
      </c>
      <c r="H27" s="1">
        <f t="shared" si="3"/>
        <v>0</v>
      </c>
      <c r="I27" s="1">
        <f t="shared" si="1"/>
        <v>0</v>
      </c>
      <c r="J27" s="1">
        <f t="shared" si="2"/>
        <v>0</v>
      </c>
      <c r="K27" s="15"/>
      <c r="L27" s="5" t="str">
        <f t="shared" si="4"/>
        <v/>
      </c>
      <c r="M27" s="10">
        <f t="shared" ref="M27" si="7">I27+J27+K27</f>
        <v>0</v>
      </c>
      <c r="N27" s="7" t="str">
        <f t="shared" si="5"/>
        <v/>
      </c>
    </row>
    <row r="28" spans="1:14" x14ac:dyDescent="0.3">
      <c r="A28" s="60"/>
      <c r="B28" s="14"/>
      <c r="C28" s="14"/>
      <c r="D28" s="15"/>
      <c r="E28" s="15"/>
      <c r="F28" s="16"/>
      <c r="G28" s="1">
        <f t="shared" ref="G28:G33" si="8">IF(D28="",0,IF(D28&lt;15,15-D28,0))</f>
        <v>0</v>
      </c>
      <c r="H28" s="1">
        <f t="shared" ref="H28:H33" si="9">IF(E28="",0,IF(E28&lt;15.5,15.5-E28,0))</f>
        <v>0</v>
      </c>
      <c r="I28" s="1">
        <f t="shared" ref="I28:I33" si="10">G28*F28</f>
        <v>0</v>
      </c>
      <c r="J28" s="1">
        <f t="shared" ref="J28:J33" si="11">H28*F28</f>
        <v>0</v>
      </c>
      <c r="K28" s="15"/>
      <c r="L28" s="5" t="str">
        <f t="shared" ref="L28:L33" si="12">IFERROR((K28/(I28+J28)),"")</f>
        <v/>
      </c>
      <c r="M28" s="10">
        <f t="shared" ref="M28:M33" si="13">I28+J28+K28</f>
        <v>0</v>
      </c>
      <c r="N28" s="7" t="str">
        <f t="shared" ref="N28:N33" si="14">IF(K28="","",IF(L28&gt;17.5%,"Benefits should not be more than 17.5% ",""))</f>
        <v/>
      </c>
    </row>
    <row r="29" spans="1:14" x14ac:dyDescent="0.3">
      <c r="A29" s="60"/>
      <c r="B29" s="14"/>
      <c r="C29" s="14"/>
      <c r="D29" s="15"/>
      <c r="E29" s="15"/>
      <c r="F29" s="16"/>
      <c r="G29" s="1">
        <f t="shared" si="8"/>
        <v>0</v>
      </c>
      <c r="H29" s="1">
        <f t="shared" si="9"/>
        <v>0</v>
      </c>
      <c r="I29" s="1">
        <f t="shared" si="10"/>
        <v>0</v>
      </c>
      <c r="J29" s="1">
        <f t="shared" si="11"/>
        <v>0</v>
      </c>
      <c r="K29" s="15"/>
      <c r="L29" s="5" t="str">
        <f t="shared" si="12"/>
        <v/>
      </c>
      <c r="M29" s="10">
        <f t="shared" si="13"/>
        <v>0</v>
      </c>
      <c r="N29" s="7" t="str">
        <f t="shared" si="14"/>
        <v/>
      </c>
    </row>
    <row r="30" spans="1:14" x14ac:dyDescent="0.3">
      <c r="A30" s="60"/>
      <c r="B30" s="14"/>
      <c r="C30" s="14"/>
      <c r="D30" s="15"/>
      <c r="E30" s="15"/>
      <c r="F30" s="16"/>
      <c r="G30" s="1">
        <f t="shared" si="8"/>
        <v>0</v>
      </c>
      <c r="H30" s="1">
        <f t="shared" si="9"/>
        <v>0</v>
      </c>
      <c r="I30" s="1">
        <f t="shared" si="10"/>
        <v>0</v>
      </c>
      <c r="J30" s="1">
        <f t="shared" si="11"/>
        <v>0</v>
      </c>
      <c r="K30" s="15"/>
      <c r="L30" s="5" t="str">
        <f t="shared" si="12"/>
        <v/>
      </c>
      <c r="M30" s="10">
        <f t="shared" si="13"/>
        <v>0</v>
      </c>
      <c r="N30" s="7" t="str">
        <f t="shared" si="14"/>
        <v/>
      </c>
    </row>
    <row r="31" spans="1:14" x14ac:dyDescent="0.3">
      <c r="A31" s="60"/>
      <c r="B31" s="14"/>
      <c r="C31" s="14"/>
      <c r="D31" s="15"/>
      <c r="E31" s="15"/>
      <c r="F31" s="16"/>
      <c r="G31" s="1">
        <f t="shared" si="8"/>
        <v>0</v>
      </c>
      <c r="H31" s="1">
        <f t="shared" si="9"/>
        <v>0</v>
      </c>
      <c r="I31" s="1">
        <f t="shared" si="10"/>
        <v>0</v>
      </c>
      <c r="J31" s="1">
        <f t="shared" si="11"/>
        <v>0</v>
      </c>
      <c r="K31" s="15"/>
      <c r="L31" s="5" t="str">
        <f t="shared" si="12"/>
        <v/>
      </c>
      <c r="M31" s="10">
        <f t="shared" si="13"/>
        <v>0</v>
      </c>
      <c r="N31" s="7" t="str">
        <f t="shared" si="14"/>
        <v/>
      </c>
    </row>
    <row r="32" spans="1:14" x14ac:dyDescent="0.3">
      <c r="A32" s="60"/>
      <c r="B32" s="14"/>
      <c r="C32" s="14"/>
      <c r="D32" s="15"/>
      <c r="E32" s="15"/>
      <c r="F32" s="16"/>
      <c r="G32" s="1">
        <f t="shared" si="8"/>
        <v>0</v>
      </c>
      <c r="H32" s="1">
        <f t="shared" si="9"/>
        <v>0</v>
      </c>
      <c r="I32" s="1">
        <f t="shared" si="10"/>
        <v>0</v>
      </c>
      <c r="J32" s="1">
        <f t="shared" si="11"/>
        <v>0</v>
      </c>
      <c r="K32" s="15"/>
      <c r="L32" s="5" t="str">
        <f t="shared" si="12"/>
        <v/>
      </c>
      <c r="M32" s="10">
        <f t="shared" si="13"/>
        <v>0</v>
      </c>
      <c r="N32" s="7" t="str">
        <f t="shared" si="14"/>
        <v/>
      </c>
    </row>
    <row r="33" spans="1:14" x14ac:dyDescent="0.3">
      <c r="A33" s="60"/>
      <c r="B33" s="14"/>
      <c r="C33" s="14"/>
      <c r="D33" s="15"/>
      <c r="E33" s="15"/>
      <c r="F33" s="16"/>
      <c r="G33" s="1">
        <f t="shared" si="8"/>
        <v>0</v>
      </c>
      <c r="H33" s="1">
        <f t="shared" si="9"/>
        <v>0</v>
      </c>
      <c r="I33" s="1">
        <f t="shared" si="10"/>
        <v>0</v>
      </c>
      <c r="J33" s="1">
        <f t="shared" si="11"/>
        <v>0</v>
      </c>
      <c r="K33" s="15"/>
      <c r="L33" s="5" t="str">
        <f t="shared" si="12"/>
        <v/>
      </c>
      <c r="M33" s="10">
        <f t="shared" si="13"/>
        <v>0</v>
      </c>
      <c r="N33" s="7" t="str">
        <f t="shared" si="14"/>
        <v/>
      </c>
    </row>
    <row r="34" spans="1:14" x14ac:dyDescent="0.3">
      <c r="A34" s="60"/>
      <c r="B34" s="14"/>
      <c r="C34" s="14"/>
      <c r="D34" s="15"/>
      <c r="E34" s="15"/>
      <c r="F34" s="16"/>
      <c r="G34" s="1">
        <f t="shared" ref="G34:G40" si="15">IF(D34="",0,IF(D34&lt;15,15-D34,0))</f>
        <v>0</v>
      </c>
      <c r="H34" s="1">
        <f t="shared" ref="H34:H40" si="16">IF(E34="",0,IF(E34&lt;15.5,15.5-E34,0))</f>
        <v>0</v>
      </c>
      <c r="I34" s="1">
        <f t="shared" ref="I34:I40" si="17">G34*F34</f>
        <v>0</v>
      </c>
      <c r="J34" s="1">
        <f t="shared" ref="J34:J40" si="18">H34*F34</f>
        <v>0</v>
      </c>
      <c r="K34" s="15"/>
      <c r="L34" s="5" t="str">
        <f t="shared" ref="L34:L40" si="19">IFERROR((K34/(I34+J34)),"")</f>
        <v/>
      </c>
      <c r="M34" s="10">
        <f t="shared" ref="M34:M40" si="20">I34+J34+K34</f>
        <v>0</v>
      </c>
      <c r="N34" s="7" t="str">
        <f t="shared" ref="N34:N40" si="21">IF(K34="","",IF(L34&gt;17.5%,"Benefits should not be more than 17.5% ",""))</f>
        <v/>
      </c>
    </row>
    <row r="35" spans="1:14" x14ac:dyDescent="0.3">
      <c r="A35" s="60"/>
      <c r="B35" s="14"/>
      <c r="C35" s="14"/>
      <c r="D35" s="15"/>
      <c r="E35" s="15"/>
      <c r="F35" s="16"/>
      <c r="G35" s="1">
        <f t="shared" si="15"/>
        <v>0</v>
      </c>
      <c r="H35" s="1">
        <f t="shared" si="16"/>
        <v>0</v>
      </c>
      <c r="I35" s="1">
        <f t="shared" si="17"/>
        <v>0</v>
      </c>
      <c r="J35" s="1">
        <f t="shared" si="18"/>
        <v>0</v>
      </c>
      <c r="K35" s="15"/>
      <c r="L35" s="5" t="str">
        <f t="shared" si="19"/>
        <v/>
      </c>
      <c r="M35" s="10">
        <f t="shared" si="20"/>
        <v>0</v>
      </c>
      <c r="N35" s="7" t="str">
        <f t="shared" si="21"/>
        <v/>
      </c>
    </row>
    <row r="36" spans="1:14" x14ac:dyDescent="0.3">
      <c r="A36" s="60"/>
      <c r="B36" s="14"/>
      <c r="C36" s="14"/>
      <c r="D36" s="15"/>
      <c r="E36" s="15"/>
      <c r="F36" s="16"/>
      <c r="G36" s="1">
        <f t="shared" si="15"/>
        <v>0</v>
      </c>
      <c r="H36" s="1">
        <f t="shared" si="16"/>
        <v>0</v>
      </c>
      <c r="I36" s="1">
        <f t="shared" si="17"/>
        <v>0</v>
      </c>
      <c r="J36" s="1">
        <f t="shared" si="18"/>
        <v>0</v>
      </c>
      <c r="K36" s="15"/>
      <c r="L36" s="5" t="str">
        <f t="shared" si="19"/>
        <v/>
      </c>
      <c r="M36" s="10">
        <f t="shared" si="20"/>
        <v>0</v>
      </c>
      <c r="N36" s="7" t="str">
        <f t="shared" si="21"/>
        <v/>
      </c>
    </row>
    <row r="37" spans="1:14" x14ac:dyDescent="0.3">
      <c r="A37" s="60"/>
      <c r="B37" s="14"/>
      <c r="C37" s="14"/>
      <c r="D37" s="15"/>
      <c r="E37" s="15"/>
      <c r="F37" s="16"/>
      <c r="G37" s="1">
        <f t="shared" si="15"/>
        <v>0</v>
      </c>
      <c r="H37" s="1">
        <f t="shared" si="16"/>
        <v>0</v>
      </c>
      <c r="I37" s="1">
        <f t="shared" si="17"/>
        <v>0</v>
      </c>
      <c r="J37" s="1">
        <f t="shared" si="18"/>
        <v>0</v>
      </c>
      <c r="K37" s="15"/>
      <c r="L37" s="5" t="str">
        <f t="shared" si="19"/>
        <v/>
      </c>
      <c r="M37" s="10">
        <f t="shared" si="20"/>
        <v>0</v>
      </c>
      <c r="N37" s="7" t="str">
        <f t="shared" si="21"/>
        <v/>
      </c>
    </row>
    <row r="38" spans="1:14" x14ac:dyDescent="0.3">
      <c r="A38" s="60"/>
      <c r="B38" s="14"/>
      <c r="C38" s="14"/>
      <c r="D38" s="15"/>
      <c r="E38" s="15"/>
      <c r="F38" s="16"/>
      <c r="G38" s="1">
        <f t="shared" si="15"/>
        <v>0</v>
      </c>
      <c r="H38" s="1">
        <f t="shared" si="16"/>
        <v>0</v>
      </c>
      <c r="I38" s="1">
        <f t="shared" si="17"/>
        <v>0</v>
      </c>
      <c r="J38" s="1">
        <f t="shared" si="18"/>
        <v>0</v>
      </c>
      <c r="K38" s="15"/>
      <c r="L38" s="5" t="str">
        <f t="shared" si="19"/>
        <v/>
      </c>
      <c r="M38" s="10">
        <f t="shared" si="20"/>
        <v>0</v>
      </c>
      <c r="N38" s="7" t="str">
        <f t="shared" si="21"/>
        <v/>
      </c>
    </row>
    <row r="39" spans="1:14" x14ac:dyDescent="0.3">
      <c r="A39" s="60"/>
      <c r="B39" s="14"/>
      <c r="C39" s="14"/>
      <c r="D39" s="15"/>
      <c r="E39" s="15"/>
      <c r="F39" s="16"/>
      <c r="G39" s="1">
        <f t="shared" si="15"/>
        <v>0</v>
      </c>
      <c r="H39" s="1">
        <f t="shared" si="16"/>
        <v>0</v>
      </c>
      <c r="I39" s="1">
        <f t="shared" si="17"/>
        <v>0</v>
      </c>
      <c r="J39" s="1">
        <f t="shared" si="18"/>
        <v>0</v>
      </c>
      <c r="K39" s="15"/>
      <c r="L39" s="5" t="str">
        <f t="shared" si="19"/>
        <v/>
      </c>
      <c r="M39" s="10">
        <f t="shared" si="20"/>
        <v>0</v>
      </c>
      <c r="N39" s="7" t="str">
        <f t="shared" si="21"/>
        <v/>
      </c>
    </row>
    <row r="40" spans="1:14" ht="15" thickBot="1" x14ac:dyDescent="0.35">
      <c r="A40" s="61"/>
      <c r="B40" s="62"/>
      <c r="C40" s="62"/>
      <c r="D40" s="63"/>
      <c r="E40" s="63"/>
      <c r="F40" s="64"/>
      <c r="G40" s="65">
        <f t="shared" si="15"/>
        <v>0</v>
      </c>
      <c r="H40" s="65">
        <f t="shared" si="16"/>
        <v>0</v>
      </c>
      <c r="I40" s="65">
        <f t="shared" si="17"/>
        <v>0</v>
      </c>
      <c r="J40" s="65">
        <f t="shared" si="18"/>
        <v>0</v>
      </c>
      <c r="K40" s="63"/>
      <c r="L40" s="66" t="str">
        <f t="shared" si="19"/>
        <v/>
      </c>
      <c r="M40" s="67">
        <f t="shared" si="20"/>
        <v>0</v>
      </c>
      <c r="N40" s="8" t="str">
        <f t="shared" si="21"/>
        <v/>
      </c>
    </row>
  </sheetData>
  <mergeCells count="6">
    <mergeCell ref="A1:N4"/>
    <mergeCell ref="N8:N9"/>
    <mergeCell ref="B6:C6"/>
    <mergeCell ref="A9:H9"/>
    <mergeCell ref="I8:M9"/>
    <mergeCell ref="A8:F8"/>
  </mergeCells>
  <conditionalFormatting sqref="K12:K33">
    <cfRule type="expression" dxfId="16" priority="2">
      <formula>L12&gt;17.5%</formula>
    </cfRule>
  </conditionalFormatting>
  <dataValidations count="2">
    <dataValidation type="decimal" allowBlank="1" showInputMessage="1" showErrorMessage="1" errorTitle="Base Wage as of Dec 31, 2022 " error="Base Wage should be between $14.35 and $14.99 to be eligible" sqref="D12:D27" xr:uid="{C1625D60-8C3E-4A5D-9820-46C6F161A2DB}">
      <formula1>14.35</formula1>
      <formula2>14.99</formula2>
    </dataValidation>
    <dataValidation type="decimal" allowBlank="1" showInputMessage="1" showErrorMessage="1" errorTitle="Base Wage as of Sept 30, 202" error="Base Wage should be between $15 and $15.5 to be eligible" sqref="E12:E27" xr:uid="{192A4064-23CF-44A7-893A-4B7C1FC4A5EB}">
      <formula1>15</formula1>
      <formula2>15.5</formula2>
    </dataValidation>
  </dataValidations>
  <pageMargins left="0.7" right="0.7" top="0.75" bottom="0.75" header="0.3" footer="0.3"/>
  <pageSetup scale="2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CC3742D2-BC55-4911-B8BD-71D75043ACD9}">
          <x14:formula1>
            <xm:f>KPIs!$B$134:$B$137</xm:f>
          </x14:formula1>
          <xm:sqref>C12:C40</xm:sqref>
        </x14:dataValidation>
        <x14:dataValidation type="list" allowBlank="1" showInputMessage="1" showErrorMessage="1" xr:uid="{9C48C262-5631-4987-83E0-05EA8DFA2540}">
          <x14:formula1>
            <xm:f>KPIs!$A$129:$A$130</xm:f>
          </x14:formula1>
          <xm:sqref>B12:B40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95DA3-8E11-4523-967E-6AE5DE8B5649}">
  <sheetPr>
    <tabColor rgb="FFFF0000"/>
  </sheetPr>
  <dimension ref="A2:L137"/>
  <sheetViews>
    <sheetView showGridLines="0" workbookViewId="0">
      <selection activeCell="E22" sqref="E22"/>
    </sheetView>
  </sheetViews>
  <sheetFormatPr defaultRowHeight="14.4" x14ac:dyDescent="0.3"/>
  <cols>
    <col min="1" max="1" width="37.109375" style="178" customWidth="1"/>
    <col min="2" max="4" width="15.77734375" style="178" customWidth="1"/>
    <col min="5" max="5" width="26.5546875" style="178" customWidth="1"/>
    <col min="6" max="6" width="10" style="178" bestFit="1" customWidth="1"/>
    <col min="7" max="7" width="34.33203125" style="178" customWidth="1"/>
    <col min="8" max="10" width="20.77734375" style="178" customWidth="1"/>
    <col min="11" max="12" width="15.77734375" style="178" customWidth="1"/>
    <col min="13" max="16384" width="8.88671875" style="178"/>
  </cols>
  <sheetData>
    <row r="2" spans="1:12" ht="18" x14ac:dyDescent="0.35">
      <c r="A2" s="177" t="s">
        <v>34</v>
      </c>
      <c r="G2" s="177" t="s">
        <v>24</v>
      </c>
    </row>
    <row r="3" spans="1:12" ht="16.2" thickBot="1" x14ac:dyDescent="0.35">
      <c r="A3" s="179" t="s">
        <v>21</v>
      </c>
      <c r="G3" s="179" t="s">
        <v>21</v>
      </c>
    </row>
    <row r="4" spans="1:12" ht="72.599999999999994" thickBot="1" x14ac:dyDescent="0.35">
      <c r="A4" s="180" t="s">
        <v>25</v>
      </c>
      <c r="B4" s="181" t="s">
        <v>35</v>
      </c>
      <c r="C4" s="182" t="s">
        <v>59</v>
      </c>
      <c r="D4" s="181" t="s">
        <v>52</v>
      </c>
      <c r="E4" s="183" t="s">
        <v>31</v>
      </c>
      <c r="G4" s="184" t="s">
        <v>25</v>
      </c>
      <c r="H4" s="185" t="s">
        <v>26</v>
      </c>
      <c r="I4" s="185" t="s">
        <v>60</v>
      </c>
      <c r="J4" s="185" t="s">
        <v>67</v>
      </c>
      <c r="K4" s="185" t="s">
        <v>52</v>
      </c>
      <c r="L4" s="185" t="s">
        <v>66</v>
      </c>
    </row>
    <row r="5" spans="1:12" x14ac:dyDescent="0.3">
      <c r="A5" s="186" t="s">
        <v>1</v>
      </c>
      <c r="B5" s="187">
        <f>COUNTIFS('Wage Increase and Wage Floor '!$B$11:$B$22,$A$3,'Wage Increase and Wage Floor '!$C$11:$C$22,A5)</f>
        <v>0</v>
      </c>
      <c r="C5" s="188">
        <f>SUMIFS('Wage Increase and Wage Floor '!$N$11:$N$1000,'Wage Increase and Wage Floor '!$B$11:$B$1000,$A$3,'Wage Increase and Wage Floor '!$C$11:$C$1000,A5)</f>
        <v>0</v>
      </c>
      <c r="D5" s="188">
        <f>SUMIFS('Wage Increase and Wage Floor '!$O$11:$O$1000,'Wage Increase and Wage Floor '!$B$11:$B$1000,$A$3,'Wage Increase and Wage Floor '!$C$11:$C$1000,A5)</f>
        <v>0</v>
      </c>
      <c r="E5" s="189">
        <f>SUM(C5:D5)</f>
        <v>0</v>
      </c>
      <c r="G5" s="190" t="s">
        <v>8</v>
      </c>
      <c r="H5" s="187">
        <f>COUNTIFS('MWO Jan + Oct 2022'!$B$12:$B$27,$G$3,'MWO Jan + Oct 2022'!$C$12:$C$27,G5)</f>
        <v>0</v>
      </c>
      <c r="I5" s="187">
        <f>SUMIFS('MWO Jan + Oct 2022'!$I$12:$I$100,'MWO Jan + Oct 2022'!$B$12:$B$100,$G$3,'MWO Jan + Oct 2022'!$C$12:$C$100,G5)</f>
        <v>0</v>
      </c>
      <c r="J5" s="187">
        <f>SUMIFS('MWO Jan + Oct 2022'!$J$12:$J$100,'MWO Jan + Oct 2022'!$B$12:$B$100,$G$3,'MWO Jan + Oct 2022'!$C$12:$C$100,G5)</f>
        <v>0</v>
      </c>
      <c r="K5" s="187">
        <f>SUMIFS('MWO Jan + Oct 2022'!$K$12:$K$27,'MWO Jan + Oct 2022'!$B$12:$B$27,$G$3,'MWO Jan + Oct 2022'!$C$12:$C$27,G5)</f>
        <v>0</v>
      </c>
      <c r="L5" s="191">
        <f>SUM(I5:K5)</f>
        <v>0</v>
      </c>
    </row>
    <row r="6" spans="1:12" x14ac:dyDescent="0.3">
      <c r="A6" s="192" t="s">
        <v>2</v>
      </c>
      <c r="B6" s="193">
        <f>COUNTIFS('Wage Increase and Wage Floor '!$B$11:$B$40,$A$3,'Wage Increase and Wage Floor '!$C$11:$C$40,A6)</f>
        <v>0</v>
      </c>
      <c r="C6" s="194">
        <f>SUMIFS('Wage Increase and Wage Floor '!$N$11:$N$1000,'Wage Increase and Wage Floor '!$B$11:$B$1000,$A$3,'Wage Increase and Wage Floor '!$C$11:$C$1000,A6)</f>
        <v>0</v>
      </c>
      <c r="D6" s="194">
        <f>SUMIFS('Wage Increase and Wage Floor '!$O$11:$O$1000,'Wage Increase and Wage Floor '!$B$11:$B$1000,$A$3,'Wage Increase and Wage Floor '!$C$11:$C$1000,A6)</f>
        <v>0</v>
      </c>
      <c r="E6" s="195">
        <f t="shared" ref="E6:E8" si="0">SUM(C6:D6)</f>
        <v>0</v>
      </c>
      <c r="G6" s="196" t="s">
        <v>9</v>
      </c>
      <c r="H6" s="193">
        <f>COUNTIFS('MWO Jan + Oct 2022'!$B$12:$B$27,$G$3,'MWO Jan + Oct 2022'!$C$12:$C$27,G6)</f>
        <v>0</v>
      </c>
      <c r="I6" s="193">
        <f>SUMIFS('MWO Jan + Oct 2022'!$I$12:$I$100,'MWO Jan + Oct 2022'!$B$12:$B$100,$G$3,'MWO Jan + Oct 2022'!$C$12:$C$100,G6)</f>
        <v>0</v>
      </c>
      <c r="J6" s="193">
        <f>SUMIFS('MWO Jan + Oct 2022'!$J$12:$J$100,'MWO Jan + Oct 2022'!$B$12:$B$100,$G$3,'MWO Jan + Oct 2022'!$C$12:$C$100,G6)</f>
        <v>0</v>
      </c>
      <c r="K6" s="193">
        <f>SUMIFS('MWO Jan + Oct 2022'!$K$12:$K$100,'MWO Jan + Oct 2022'!$B$12:$B$100,$G$3,'MWO Jan + Oct 2022'!$C$12:$C$100,G6)</f>
        <v>0</v>
      </c>
      <c r="L6" s="197">
        <f t="shared" ref="L6:L8" si="1">SUM(I6:K6)</f>
        <v>0</v>
      </c>
    </row>
    <row r="7" spans="1:12" x14ac:dyDescent="0.3">
      <c r="A7" s="192" t="s">
        <v>3</v>
      </c>
      <c r="B7" s="193">
        <f>COUNTIFS('Wage Increase and Wage Floor '!$B$11:$B$40,$A$3,'Wage Increase and Wage Floor '!$C$11:$C$40,A7)</f>
        <v>0</v>
      </c>
      <c r="C7" s="194">
        <f>SUMIFS('Wage Increase and Wage Floor '!$N$11:$N$1000,'Wage Increase and Wage Floor '!$B$11:$B$1000,$A$3,'Wage Increase and Wage Floor '!$C$11:$C$1000,A7)</f>
        <v>0</v>
      </c>
      <c r="D7" s="194">
        <f>SUMIFS('Wage Increase and Wage Floor '!$O$11:$O$1000,'Wage Increase and Wage Floor '!$B$11:$B$1000,$A$3,'Wage Increase and Wage Floor '!$C$11:$C$1000,A7)</f>
        <v>0</v>
      </c>
      <c r="E7" s="195">
        <f t="shared" si="0"/>
        <v>0</v>
      </c>
      <c r="G7" s="196" t="s">
        <v>10</v>
      </c>
      <c r="H7" s="193">
        <f>COUNTIFS('MWO Jan + Oct 2022'!$B$12:$B$27,$G$3,'MWO Jan + Oct 2022'!$C$12:$C$27,G7)</f>
        <v>0</v>
      </c>
      <c r="I7" s="193">
        <f>SUMIFS('MWO Jan + Oct 2022'!$I$12:$I$100,'MWO Jan + Oct 2022'!$B$12:$B$100,$G$3,'MWO Jan + Oct 2022'!$C$12:$C$100,G7)</f>
        <v>0</v>
      </c>
      <c r="J7" s="193">
        <f>SUMIFS('MWO Jan + Oct 2022'!$J$12:$J$100,'MWO Jan + Oct 2022'!$B$12:$B$100,$G$3,'MWO Jan + Oct 2022'!$C$12:$C$100,G7)</f>
        <v>0</v>
      </c>
      <c r="K7" s="193">
        <f>SUMIFS('MWO Jan + Oct 2022'!$K$12:$K$27,'MWO Jan + Oct 2022'!$B$12:$B$27,$G$3,'MWO Jan + Oct 2022'!$C$12:$C$27,G7)</f>
        <v>0</v>
      </c>
      <c r="L7" s="197">
        <f t="shared" si="1"/>
        <v>0</v>
      </c>
    </row>
    <row r="8" spans="1:12" ht="15" thickBot="1" x14ac:dyDescent="0.35">
      <c r="A8" s="198" t="s">
        <v>43</v>
      </c>
      <c r="B8" s="199">
        <f>COUNTIFS('Wage Increase and Wage Floor '!$B$11:$B$40,$A$3,'Wage Increase and Wage Floor '!$C$11:$C$40,A8)</f>
        <v>0</v>
      </c>
      <c r="C8" s="200">
        <f>SUMIFS('Wage Increase and Wage Floor '!$N$11:$N$1000,'Wage Increase and Wage Floor '!$B$11:$B$1000,$A$3,'Wage Increase and Wage Floor '!$C$11:$C$1000,A8)</f>
        <v>0</v>
      </c>
      <c r="D8" s="200">
        <f>SUMIFS('Wage Increase and Wage Floor '!$O$11:$O$1000,'Wage Increase and Wage Floor '!$B$11:$B$1000,$A$3,'Wage Increase and Wage Floor '!$C$11:$C$1000,A8)</f>
        <v>0</v>
      </c>
      <c r="E8" s="201">
        <f t="shared" si="0"/>
        <v>0</v>
      </c>
      <c r="G8" s="202" t="s">
        <v>44</v>
      </c>
      <c r="H8" s="199">
        <f>COUNTIFS('MWO Jan + Oct 2022'!$B$12:$B$27,$G$3,'MWO Jan + Oct 2022'!$C$12:$C$27,G8)</f>
        <v>0</v>
      </c>
      <c r="I8" s="199">
        <f>SUMIFS('MWO Jan + Oct 2022'!$I$12:$I$100,'MWO Jan + Oct 2022'!$B$12:$B$100,$G$3,'MWO Jan + Oct 2022'!$C$12:$C$100,G8)</f>
        <v>0</v>
      </c>
      <c r="J8" s="199">
        <f>SUMIFS('MWO Jan + Oct 2022'!$J$12:$J$100,'MWO Jan + Oct 2022'!$B$12:$B$100,$G$3,'MWO Jan + Oct 2022'!$C$12:$C$100,G8)</f>
        <v>0</v>
      </c>
      <c r="K8" s="199">
        <f>SUMIFS('MWO Jan + Oct 2022'!$K$12:$K$27,'MWO Jan + Oct 2022'!$B$12:$B$27,$G$3,'MWO Jan + Oct 2022'!$C$12:$C$27,G8)</f>
        <v>0</v>
      </c>
      <c r="L8" s="203">
        <f t="shared" si="1"/>
        <v>0</v>
      </c>
    </row>
    <row r="11" spans="1:12" ht="16.2" thickBot="1" x14ac:dyDescent="0.35">
      <c r="A11" s="179" t="s">
        <v>22</v>
      </c>
      <c r="G11" s="179" t="s">
        <v>22</v>
      </c>
    </row>
    <row r="12" spans="1:12" ht="72.599999999999994" thickBot="1" x14ac:dyDescent="0.35">
      <c r="A12" s="180" t="s">
        <v>25</v>
      </c>
      <c r="B12" s="181" t="s">
        <v>35</v>
      </c>
      <c r="C12" s="182" t="s">
        <v>59</v>
      </c>
      <c r="D12" s="181" t="s">
        <v>52</v>
      </c>
      <c r="E12" s="183" t="s">
        <v>31</v>
      </c>
      <c r="G12" s="184" t="s">
        <v>25</v>
      </c>
      <c r="H12" s="185" t="s">
        <v>26</v>
      </c>
      <c r="I12" s="185" t="s">
        <v>60</v>
      </c>
      <c r="J12" s="185" t="s">
        <v>67</v>
      </c>
      <c r="K12" s="185" t="s">
        <v>52</v>
      </c>
      <c r="L12" s="185" t="s">
        <v>66</v>
      </c>
    </row>
    <row r="13" spans="1:12" x14ac:dyDescent="0.3">
      <c r="A13" s="186" t="s">
        <v>1</v>
      </c>
      <c r="B13" s="187">
        <f>COUNTIFS('Wage Increase and Wage Floor '!$B$11:$B$40,$A$11,'Wage Increase and Wage Floor '!$C$11:$C$40,A13)</f>
        <v>0</v>
      </c>
      <c r="C13" s="188">
        <f>SUMIFS('Wage Increase and Wage Floor '!$N$11:$N$1000,'Wage Increase and Wage Floor '!$B$11:$B$1000,$A$11,'Wage Increase and Wage Floor '!$C$11:$C$1000,A13)</f>
        <v>0</v>
      </c>
      <c r="D13" s="188">
        <f>SUMIFS('Wage Increase and Wage Floor '!$O$11:$O$1000,'Wage Increase and Wage Floor '!$B$11:$B$1000,$A$11,'Wage Increase and Wage Floor '!$C$11:$C$1000,A13)</f>
        <v>0</v>
      </c>
      <c r="E13" s="189">
        <f>SUM(C13:D13)</f>
        <v>0</v>
      </c>
      <c r="G13" s="190" t="s">
        <v>8</v>
      </c>
      <c r="H13" s="187">
        <f>COUNTIFS('MWO Jan + Oct 2022'!$B$12:$B$27,$G$11,'MWO Jan + Oct 2022'!$C$12:$C$27,G13)</f>
        <v>0</v>
      </c>
      <c r="I13" s="187">
        <f>SUMIFS('MWO Jan + Oct 2022'!$I$12:$I$100,'MWO Jan + Oct 2022'!$B$12:$B$100,$G$11,'MWO Jan + Oct 2022'!$C$12:$C$100,G13)</f>
        <v>0</v>
      </c>
      <c r="J13" s="187">
        <f>SUMIFS('MWO Jan + Oct 2022'!$J$12:$J$100,'MWO Jan + Oct 2022'!$B$12:$B$100,$G$11,'MWO Jan + Oct 2022'!$C$12:$C$100,G13)</f>
        <v>0</v>
      </c>
      <c r="K13" s="187">
        <f>SUMIFS('MWO Jan + Oct 2022'!$K$12:$K$100,'MWO Jan + Oct 2022'!$B$12:$B$100,$G$11,'MWO Jan + Oct 2022'!$C$12:$C$100,G13)</f>
        <v>0</v>
      </c>
      <c r="L13" s="191">
        <f>SUM(I13:K13)</f>
        <v>0</v>
      </c>
    </row>
    <row r="14" spans="1:12" x14ac:dyDescent="0.3">
      <c r="A14" s="192" t="s">
        <v>2</v>
      </c>
      <c r="B14" s="193">
        <f>COUNTIFS('Wage Increase and Wage Floor '!$B$11:$B$40,$A$11,'Wage Increase and Wage Floor '!$C$11:$C$40,A14)</f>
        <v>0</v>
      </c>
      <c r="C14" s="194">
        <f>SUMIFS('Wage Increase and Wage Floor '!$N$11:$N$1000,'Wage Increase and Wage Floor '!$B$11:$B$1000,$A$11,'Wage Increase and Wage Floor '!$C$11:$C$1000,A14)</f>
        <v>0</v>
      </c>
      <c r="D14" s="194">
        <f>SUMIFS('Wage Increase and Wage Floor '!$O$11:$O$1000,'Wage Increase and Wage Floor '!$B$11:$B$1000,$A$11,'Wage Increase and Wage Floor '!$C$11:$C$1000,A14)</f>
        <v>0</v>
      </c>
      <c r="E14" s="195">
        <f t="shared" ref="E14:E16" si="2">SUM(C14:D14)</f>
        <v>0</v>
      </c>
      <c r="G14" s="196" t="s">
        <v>9</v>
      </c>
      <c r="H14" s="193">
        <f>COUNTIFS('MWO Jan + Oct 2022'!$B$12:$B$27,$G$11,'MWO Jan + Oct 2022'!$C$12:$C$27,G14)</f>
        <v>0</v>
      </c>
      <c r="I14" s="193">
        <f>SUMIFS('MWO Jan + Oct 2022'!$I$12:$I$100,'MWO Jan + Oct 2022'!$B$12:$B$100,$G$11,'MWO Jan + Oct 2022'!$C$12:$C$100,G14)</f>
        <v>0</v>
      </c>
      <c r="J14" s="193">
        <f>SUMIFS('MWO Jan + Oct 2022'!$J$12:$J$100,'MWO Jan + Oct 2022'!$B$12:$B$100,$G$11,'MWO Jan + Oct 2022'!$C$12:$C$100,G14)</f>
        <v>0</v>
      </c>
      <c r="K14" s="193">
        <f>SUMIFS('MWO Jan + Oct 2022'!$K$12:$K$100,'MWO Jan + Oct 2022'!$B$12:$B$100,$G$11,'MWO Jan + Oct 2022'!$C$12:$C$100,G14)</f>
        <v>0</v>
      </c>
      <c r="L14" s="197">
        <f t="shared" ref="L14:L16" si="3">SUM(I14:K14)</f>
        <v>0</v>
      </c>
    </row>
    <row r="15" spans="1:12" x14ac:dyDescent="0.3">
      <c r="A15" s="192" t="s">
        <v>3</v>
      </c>
      <c r="B15" s="193">
        <f>COUNTIFS('Wage Increase and Wage Floor '!$B$11:$B$40,$A$11,'Wage Increase and Wage Floor '!$C$11:$C$40,A15)</f>
        <v>0</v>
      </c>
      <c r="C15" s="194">
        <f>SUMIFS('Wage Increase and Wage Floor '!$N$11:$N$1000,'Wage Increase and Wage Floor '!$B$11:$B$1000,$A$11,'Wage Increase and Wage Floor '!$C$11:$C$1000,A15)</f>
        <v>0</v>
      </c>
      <c r="D15" s="194">
        <f>SUMIFS('Wage Increase and Wage Floor '!$O$11:$O$1000,'Wage Increase and Wage Floor '!$B$11:$B$1000,$A$11,'Wage Increase and Wage Floor '!$C$11:$C$1000,A15)</f>
        <v>0</v>
      </c>
      <c r="E15" s="195">
        <f t="shared" si="2"/>
        <v>0</v>
      </c>
      <c r="G15" s="196" t="s">
        <v>10</v>
      </c>
      <c r="H15" s="193">
        <f>COUNTIFS('MWO Jan + Oct 2022'!$B$12:$B$27,$G$11,'MWO Jan + Oct 2022'!$C$12:$C$27,G15)</f>
        <v>0</v>
      </c>
      <c r="I15" s="193">
        <f>SUMIFS('MWO Jan + Oct 2022'!$I$12:$I$100,'MWO Jan + Oct 2022'!$B$12:$B$100,$G$11,'MWO Jan + Oct 2022'!$C$12:$C$100,G15)</f>
        <v>0</v>
      </c>
      <c r="J15" s="193">
        <f>SUMIFS('MWO Jan + Oct 2022'!$J$12:$J$100,'MWO Jan + Oct 2022'!$B$12:$B$100,$G$11,'MWO Jan + Oct 2022'!$C$12:$C$100,G15)</f>
        <v>0</v>
      </c>
      <c r="K15" s="193">
        <f>SUMIFS('MWO Jan + Oct 2022'!$K$12:$K$100,'MWO Jan + Oct 2022'!$B$12:$B$100,$G$11,'MWO Jan + Oct 2022'!$C$12:$C$100,G15)</f>
        <v>0</v>
      </c>
      <c r="L15" s="197">
        <f t="shared" si="3"/>
        <v>0</v>
      </c>
    </row>
    <row r="16" spans="1:12" ht="15" thickBot="1" x14ac:dyDescent="0.35">
      <c r="A16" s="198" t="s">
        <v>43</v>
      </c>
      <c r="B16" s="199">
        <f>COUNTIFS('Wage Increase and Wage Floor '!$B$11:$B$40,$A$11,'Wage Increase and Wage Floor '!$C$11:$C$40,A16)</f>
        <v>0</v>
      </c>
      <c r="C16" s="200">
        <f>SUMIFS('Wage Increase and Wage Floor '!$N$11:$N$1000,'Wage Increase and Wage Floor '!$B$11:$B$1000,$A$11,'Wage Increase and Wage Floor '!$C$11:$C$1000,A16)</f>
        <v>0</v>
      </c>
      <c r="D16" s="200">
        <f>SUMIFS('Wage Increase and Wage Floor '!$O$11:$O$1000,'Wage Increase and Wage Floor '!$B$11:$B$1000,$A$11,'Wage Increase and Wage Floor '!$C$11:$C$1000,A16)</f>
        <v>0</v>
      </c>
      <c r="E16" s="201">
        <f t="shared" si="2"/>
        <v>0</v>
      </c>
      <c r="G16" s="202" t="s">
        <v>44</v>
      </c>
      <c r="H16" s="199">
        <f>COUNTIFS('MWO Jan + Oct 2022'!$B$12:$B$27,$G$11,'MWO Jan + Oct 2022'!$C$12:$C$27,G16)</f>
        <v>0</v>
      </c>
      <c r="I16" s="199">
        <f>SUMIFS('MWO Jan + Oct 2022'!$I$12:$I$100,'MWO Jan + Oct 2022'!$B$12:$B$100,$G$11,'MWO Jan + Oct 2022'!$C$12:$C$100,G16)</f>
        <v>0</v>
      </c>
      <c r="J16" s="199">
        <f>SUMIFS('MWO Jan + Oct 2022'!$J$12:$J$100,'MWO Jan + Oct 2022'!$B$12:$B$100,$G$11,'MWO Jan + Oct 2022'!$C$12:$C$100,G16)</f>
        <v>0</v>
      </c>
      <c r="K16" s="199">
        <f>SUMIFS('MWO Jan + Oct 2022'!$K$12:$K$100,'MWO Jan + Oct 2022'!$B$12:$B$100,$G$11,'MWO Jan + Oct 2022'!$C$12:$C$100,G16)</f>
        <v>0</v>
      </c>
      <c r="L16" s="203">
        <f t="shared" si="3"/>
        <v>0</v>
      </c>
    </row>
    <row r="18" spans="1:12" ht="15" thickBot="1" x14ac:dyDescent="0.35">
      <c r="A18" s="204" t="s">
        <v>4</v>
      </c>
      <c r="B18" s="205">
        <f t="shared" ref="B18:D18" si="4">B5+B6+B7+B8+B13+B14+B15+B16</f>
        <v>0</v>
      </c>
      <c r="C18" s="205">
        <f t="shared" si="4"/>
        <v>0</v>
      </c>
      <c r="D18" s="205">
        <f t="shared" si="4"/>
        <v>0</v>
      </c>
      <c r="E18" s="205">
        <f>E5+E6+E7+E8+E13+E14+E15+E16</f>
        <v>0</v>
      </c>
      <c r="H18" s="205">
        <f t="shared" ref="H18:K18" si="5">H5+H6+H7+H8+H13+H14+H15+H16</f>
        <v>0</v>
      </c>
      <c r="I18" s="205">
        <f t="shared" si="5"/>
        <v>0</v>
      </c>
      <c r="J18" s="205">
        <f t="shared" si="5"/>
        <v>0</v>
      </c>
      <c r="K18" s="205">
        <f t="shared" si="5"/>
        <v>0</v>
      </c>
      <c r="L18" s="205">
        <f>L5+L6+L7+L8+L13+L14+L15+L16</f>
        <v>0</v>
      </c>
    </row>
    <row r="19" spans="1:12" ht="15" thickTop="1" x14ac:dyDescent="0.3"/>
    <row r="101" spans="1:6" x14ac:dyDescent="0.3">
      <c r="A101" s="178" t="s">
        <v>21</v>
      </c>
      <c r="B101" s="178" t="s">
        <v>1</v>
      </c>
      <c r="D101" s="178">
        <v>18</v>
      </c>
    </row>
    <row r="102" spans="1:6" x14ac:dyDescent="0.3">
      <c r="A102" s="178" t="s">
        <v>22</v>
      </c>
      <c r="B102" s="178" t="s">
        <v>2</v>
      </c>
      <c r="D102" s="178">
        <v>20</v>
      </c>
    </row>
    <row r="103" spans="1:6" x14ac:dyDescent="0.3">
      <c r="B103" s="178" t="s">
        <v>3</v>
      </c>
      <c r="D103" s="178">
        <v>20</v>
      </c>
    </row>
    <row r="104" spans="1:6" x14ac:dyDescent="0.3">
      <c r="B104" s="178" t="s">
        <v>43</v>
      </c>
      <c r="D104" s="178">
        <v>18</v>
      </c>
    </row>
    <row r="106" spans="1:6" ht="15" thickBot="1" x14ac:dyDescent="0.35">
      <c r="B106" s="178" t="s">
        <v>8</v>
      </c>
    </row>
    <row r="107" spans="1:6" ht="15" thickBot="1" x14ac:dyDescent="0.35">
      <c r="B107" s="178" t="s">
        <v>9</v>
      </c>
      <c r="E107" s="274" t="s">
        <v>12</v>
      </c>
      <c r="F107" s="275"/>
    </row>
    <row r="108" spans="1:6" x14ac:dyDescent="0.3">
      <c r="B108" s="178" t="s">
        <v>10</v>
      </c>
      <c r="E108" s="206"/>
      <c r="F108" s="207" t="s">
        <v>13</v>
      </c>
    </row>
    <row r="109" spans="1:6" x14ac:dyDescent="0.3">
      <c r="B109" s="178" t="s">
        <v>44</v>
      </c>
      <c r="E109" s="208" t="s">
        <v>1</v>
      </c>
      <c r="F109" s="209">
        <v>19</v>
      </c>
    </row>
    <row r="110" spans="1:6" x14ac:dyDescent="0.3">
      <c r="E110" s="208" t="s">
        <v>2</v>
      </c>
      <c r="F110" s="209">
        <v>21</v>
      </c>
    </row>
    <row r="111" spans="1:6" x14ac:dyDescent="0.3">
      <c r="E111" s="208" t="s">
        <v>3</v>
      </c>
      <c r="F111" s="209">
        <v>21</v>
      </c>
    </row>
    <row r="112" spans="1:6" ht="15" thickBot="1" x14ac:dyDescent="0.35">
      <c r="E112" s="210" t="s">
        <v>50</v>
      </c>
      <c r="F112" s="211">
        <v>19</v>
      </c>
    </row>
    <row r="117" spans="1:6" ht="15" thickBot="1" x14ac:dyDescent="0.35"/>
    <row r="118" spans="1:6" ht="15" thickBot="1" x14ac:dyDescent="0.35">
      <c r="A118" s="178" t="s">
        <v>21</v>
      </c>
      <c r="B118" s="178" t="s">
        <v>1</v>
      </c>
      <c r="C118" s="178">
        <v>18</v>
      </c>
      <c r="E118" s="274" t="s">
        <v>12</v>
      </c>
      <c r="F118" s="275"/>
    </row>
    <row r="119" spans="1:6" x14ac:dyDescent="0.3">
      <c r="A119" s="178" t="s">
        <v>22</v>
      </c>
      <c r="B119" s="178" t="s">
        <v>2</v>
      </c>
      <c r="C119" s="178">
        <v>20</v>
      </c>
      <c r="E119" s="206"/>
      <c r="F119" s="207" t="s">
        <v>13</v>
      </c>
    </row>
    <row r="120" spans="1:6" x14ac:dyDescent="0.3">
      <c r="B120" s="178" t="s">
        <v>3</v>
      </c>
      <c r="C120" s="178">
        <v>20</v>
      </c>
      <c r="E120" s="208" t="s">
        <v>1</v>
      </c>
      <c r="F120" s="209">
        <v>18</v>
      </c>
    </row>
    <row r="121" spans="1:6" x14ac:dyDescent="0.3">
      <c r="B121" s="178" t="s">
        <v>15</v>
      </c>
      <c r="C121" s="178">
        <v>18</v>
      </c>
      <c r="E121" s="208" t="s">
        <v>2</v>
      </c>
      <c r="F121" s="209">
        <v>20</v>
      </c>
    </row>
    <row r="122" spans="1:6" ht="15" thickBot="1" x14ac:dyDescent="0.35">
      <c r="E122" s="210" t="s">
        <v>3</v>
      </c>
      <c r="F122" s="212">
        <v>20</v>
      </c>
    </row>
    <row r="123" spans="1:6" x14ac:dyDescent="0.3">
      <c r="B123" s="178" t="s">
        <v>8</v>
      </c>
    </row>
    <row r="124" spans="1:6" x14ac:dyDescent="0.3">
      <c r="B124" s="178" t="s">
        <v>9</v>
      </c>
    </row>
    <row r="125" spans="1:6" x14ac:dyDescent="0.3">
      <c r="B125" s="178" t="s">
        <v>10</v>
      </c>
    </row>
    <row r="126" spans="1:6" x14ac:dyDescent="0.3">
      <c r="B126" s="178" t="s">
        <v>44</v>
      </c>
    </row>
    <row r="128" spans="1:6" ht="15" thickBot="1" x14ac:dyDescent="0.35"/>
    <row r="129" spans="1:7" ht="15" thickBot="1" x14ac:dyDescent="0.35">
      <c r="A129" s="178" t="s">
        <v>21</v>
      </c>
      <c r="B129" s="178" t="s">
        <v>1</v>
      </c>
      <c r="C129" s="178">
        <v>18</v>
      </c>
      <c r="E129" s="274" t="s">
        <v>12</v>
      </c>
      <c r="F129" s="275"/>
    </row>
    <row r="130" spans="1:7" x14ac:dyDescent="0.3">
      <c r="A130" s="178" t="s">
        <v>22</v>
      </c>
      <c r="B130" s="178" t="s">
        <v>2</v>
      </c>
      <c r="C130" s="178">
        <v>20</v>
      </c>
      <c r="E130" s="206"/>
      <c r="F130" s="207" t="s">
        <v>13</v>
      </c>
    </row>
    <row r="131" spans="1:7" x14ac:dyDescent="0.3">
      <c r="B131" s="178" t="s">
        <v>3</v>
      </c>
      <c r="C131" s="178">
        <v>20</v>
      </c>
      <c r="E131" s="208" t="s">
        <v>1</v>
      </c>
      <c r="F131" s="209">
        <v>18</v>
      </c>
    </row>
    <row r="132" spans="1:7" x14ac:dyDescent="0.3">
      <c r="B132" s="178" t="s">
        <v>15</v>
      </c>
      <c r="C132" s="178">
        <v>18</v>
      </c>
      <c r="E132" s="208" t="s">
        <v>2</v>
      </c>
      <c r="F132" s="209">
        <v>20</v>
      </c>
    </row>
    <row r="133" spans="1:7" ht="15" thickBot="1" x14ac:dyDescent="0.35">
      <c r="E133" s="210" t="s">
        <v>3</v>
      </c>
      <c r="F133" s="212">
        <v>20</v>
      </c>
    </row>
    <row r="134" spans="1:7" x14ac:dyDescent="0.3">
      <c r="B134" s="178" t="s">
        <v>8</v>
      </c>
      <c r="G134" s="213"/>
    </row>
    <row r="135" spans="1:7" x14ac:dyDescent="0.3">
      <c r="B135" s="178" t="s">
        <v>9</v>
      </c>
      <c r="G135" s="213"/>
    </row>
    <row r="136" spans="1:7" x14ac:dyDescent="0.3">
      <c r="B136" s="178" t="s">
        <v>10</v>
      </c>
    </row>
    <row r="137" spans="1:7" x14ac:dyDescent="0.3">
      <c r="B137" s="178" t="s">
        <v>44</v>
      </c>
    </row>
  </sheetData>
  <sheetProtection algorithmName="SHA-512" hashValue="rr76+5g7j1INATO3ieD18aelBdJDkdbZICW6zcVIqiQfnUilzhCwlKY04A9PoKlPzHDwth5BOEJ1sKsBZEcyPA==" saltValue="9YjMxHW1yd9aqEoPFjBzbA==" spinCount="100000" sheet="1" objects="1" scenarios="1"/>
  <mergeCells count="3">
    <mergeCell ref="E107:F107"/>
    <mergeCell ref="E118:F118"/>
    <mergeCell ref="E129:F129"/>
  </mergeCells>
  <dataValidations count="1">
    <dataValidation type="list" allowBlank="1" showInputMessage="1" showErrorMessage="1" sqref="G13:G16 G5:G8" xr:uid="{CC3742D2-BC55-4911-B8BD-71D75043ACD9}">
      <formula1>$C$121:$C$124</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1 - TOG Instructions</vt:lpstr>
      <vt:lpstr>2 - Part A TOG Funding</vt:lpstr>
      <vt:lpstr>3 - Part B TOG Funding</vt:lpstr>
      <vt:lpstr>4 - Part B Ineligible Expenses</vt:lpstr>
      <vt:lpstr>2023 - WCF Instructions</vt:lpstr>
      <vt:lpstr>Wage Increase and Wage Floor </vt:lpstr>
      <vt:lpstr>Calculator</vt:lpstr>
      <vt:lpstr>MWO Jan + Oct 2022</vt:lpstr>
      <vt:lpstr>KPIs</vt:lpstr>
      <vt:lpstr>'1 - TOG Instructions'!Print_Area</vt:lpstr>
      <vt:lpstr>'3 - Part B TOG Funding'!Print_Area</vt:lpstr>
      <vt:lpstr>'MWO Jan + Oct 2022'!Print_Area</vt:lpstr>
      <vt:lpstr>'Wage Increase and Wage Floor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Bharucha, Burzin</dc:creator>
  <cp:lastModifiedBy>Bharucha, Burzin</cp:lastModifiedBy>
  <dcterms:created xsi:type="dcterms:W3CDTF">2015-06-05T18:17:20Z</dcterms:created>
  <dcterms:modified xsi:type="dcterms:W3CDTF">2023-02-24T00:36:38Z</dcterms:modified>
</cp:coreProperties>
</file>