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peelregionca-my.sharepoint.com/personal/arielle_navarra_peelregion_ca/Documents/EcoSchools Waste Teacher PD/Workshop Materials &amp; Resources/"/>
    </mc:Choice>
  </mc:AlternateContent>
  <xr:revisionPtr revIDLastSave="41" documentId="8_{944CF56F-020F-410A-8BAD-23AFCC529961}" xr6:coauthVersionLast="47" xr6:coauthVersionMax="47" xr10:uidLastSave="{6CE5725C-FA1B-47DA-BF91-5CD83D2E17D7}"/>
  <bookViews>
    <workbookView xWindow="-110" yWindow="-110" windowWidth="19420" windowHeight="10420" tabRatio="858" xr2:uid="{00000000-000D-0000-FFFF-FFFF00000000}"/>
  </bookViews>
  <sheets>
    <sheet name="Waste Audit Data" sheetId="7" r:id="rId1"/>
    <sheet name="Waste Graphs - Garbage" sheetId="8" r:id="rId2"/>
    <sheet name="Waste Graphs - Recycling" sheetId="9" r:id="rId3"/>
    <sheet name="Food Waste Campaign" sheetId="13" state="hidden" r:id="rId4"/>
  </sheets>
  <externalReferences>
    <externalReference r:id="rId5"/>
  </externalReferences>
  <definedNames>
    <definedName name="bottletot">'Waste Audit Data'!#REF!</definedName>
    <definedName name="ck1tot">'[1]Check 1'!$J$94</definedName>
    <definedName name="ck2tot">'[1]Check 2'!$J$94</definedName>
    <definedName name="ck3tot">'[1]Check 3'!$J$94</definedName>
    <definedName name="ck4tot">'[1]Check 4'!$J$94</definedName>
    <definedName name="ck5tot">'[1]Check 5'!$J$94</definedName>
    <definedName name="ck6tot">'[1]Check 6'!$J$94</definedName>
    <definedName name="_xlnm.Print_Area" localSheetId="0">'Waste Audit Data'!$A$1:$T$41</definedName>
    <definedName name="totweight">'Waste Audit Data'!$S$24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7" l="1"/>
  <c r="H8" i="7"/>
  <c r="H9" i="7"/>
  <c r="H10" i="7"/>
  <c r="H11" i="7"/>
  <c r="H12" i="7"/>
  <c r="H13" i="7"/>
  <c r="B71" i="8" s="1"/>
  <c r="H14" i="7"/>
  <c r="H15" i="7"/>
  <c r="H16" i="7"/>
  <c r="H17" i="7"/>
  <c r="H18" i="7"/>
  <c r="H19" i="7"/>
  <c r="H20" i="7"/>
  <c r="H21" i="7"/>
  <c r="H22" i="7"/>
  <c r="H23" i="7"/>
  <c r="P13" i="7"/>
  <c r="S13" i="7" l="1"/>
  <c r="B6" i="13" s="1"/>
  <c r="P8" i="7" l="1"/>
  <c r="P9" i="7"/>
  <c r="P10" i="7"/>
  <c r="P11" i="7"/>
  <c r="P12" i="7"/>
  <c r="P14" i="7"/>
  <c r="P15" i="7"/>
  <c r="P16" i="7"/>
  <c r="P17" i="7"/>
  <c r="P18" i="7"/>
  <c r="P19" i="7"/>
  <c r="P20" i="7"/>
  <c r="P22" i="7"/>
  <c r="P23" i="7"/>
  <c r="P7" i="7"/>
  <c r="R19" i="7" l="1"/>
  <c r="C96" i="8"/>
  <c r="J19" i="7"/>
  <c r="B96" i="8"/>
  <c r="C97" i="8"/>
  <c r="B130" i="8"/>
  <c r="B70" i="8"/>
  <c r="B129" i="8"/>
  <c r="B97" i="8"/>
  <c r="G124" i="8" s="1"/>
  <c r="I125" i="8" s="1"/>
  <c r="S20" i="7"/>
  <c r="S17" i="7"/>
  <c r="S8" i="7"/>
  <c r="J7" i="7"/>
  <c r="R16" i="7"/>
  <c r="S12" i="7"/>
  <c r="J12" i="7"/>
  <c r="S23" i="7"/>
  <c r="J16" i="7"/>
  <c r="R7" i="7"/>
  <c r="R12" i="7"/>
  <c r="S11" i="7"/>
  <c r="S21" i="7"/>
  <c r="S19" i="7"/>
  <c r="S18" i="7"/>
  <c r="S16" i="7"/>
  <c r="S9" i="7"/>
  <c r="S7" i="7"/>
  <c r="S14" i="7"/>
  <c r="S22" i="7"/>
  <c r="S15" i="7"/>
  <c r="S10" i="7"/>
  <c r="P24" i="7"/>
  <c r="R30" i="7" s="1"/>
  <c r="H24" i="7"/>
  <c r="Q34" i="7" s="1"/>
  <c r="G123" i="8" l="1"/>
  <c r="G126" i="8" s="1"/>
  <c r="L126" i="8" s="1"/>
  <c r="Q31" i="7"/>
  <c r="Q32" i="7"/>
  <c r="R31" i="7"/>
  <c r="B5" i="13"/>
  <c r="B8" i="13" s="1"/>
  <c r="R33" i="7"/>
  <c r="Q33" i="7"/>
  <c r="Q29" i="7"/>
  <c r="Q30" i="7"/>
  <c r="R34" i="7"/>
  <c r="R32" i="7"/>
  <c r="R29" i="7"/>
  <c r="G31" i="7"/>
  <c r="G30" i="7"/>
  <c r="N42" i="8"/>
  <c r="M34" i="7"/>
  <c r="M33" i="7"/>
  <c r="M32" i="7"/>
  <c r="L31" i="7"/>
  <c r="L34" i="7"/>
  <c r="L39" i="8" s="1"/>
  <c r="L33" i="7"/>
  <c r="L38" i="8" s="1"/>
  <c r="L32" i="7"/>
  <c r="L40" i="8" s="1"/>
  <c r="L30" i="7"/>
  <c r="L35" i="8" s="1"/>
  <c r="I13" i="7"/>
  <c r="B72" i="8"/>
  <c r="Q13" i="7"/>
  <c r="M30" i="7"/>
  <c r="M38" i="7"/>
  <c r="M31" i="7"/>
  <c r="L38" i="7"/>
  <c r="L41" i="7"/>
  <c r="R70" i="9" s="1"/>
  <c r="M29" i="7"/>
  <c r="M37" i="7"/>
  <c r="B67" i="9" s="1"/>
  <c r="L37" i="7"/>
  <c r="L42" i="7"/>
  <c r="R69" i="9" s="1"/>
  <c r="L29" i="7"/>
  <c r="S24" i="7"/>
  <c r="Q11" i="7"/>
  <c r="Q16" i="7"/>
  <c r="Q19" i="7"/>
  <c r="Q23" i="7"/>
  <c r="Q8" i="7"/>
  <c r="Q12" i="7"/>
  <c r="Q17" i="7"/>
  <c r="Q20" i="7"/>
  <c r="Q9" i="7"/>
  <c r="Q14" i="7"/>
  <c r="Q18" i="7"/>
  <c r="Q21" i="7"/>
  <c r="Q10" i="7"/>
  <c r="Q15" i="7"/>
  <c r="Q22" i="7"/>
  <c r="Q7" i="7"/>
  <c r="I8" i="7"/>
  <c r="I12" i="7"/>
  <c r="B7" i="13" s="1"/>
  <c r="I17" i="7"/>
  <c r="I20" i="7"/>
  <c r="I9" i="7"/>
  <c r="I14" i="7"/>
  <c r="I18" i="7"/>
  <c r="I10" i="7"/>
  <c r="I15" i="7"/>
  <c r="I22" i="7"/>
  <c r="I11" i="7"/>
  <c r="I16" i="7"/>
  <c r="I19" i="7"/>
  <c r="I23" i="7"/>
  <c r="I21" i="7"/>
  <c r="I7" i="7"/>
  <c r="G125" i="8" l="1"/>
  <c r="K124" i="8"/>
  <c r="S34" i="7"/>
  <c r="S33" i="7"/>
  <c r="S31" i="7"/>
  <c r="S32" i="7"/>
  <c r="S29" i="7"/>
  <c r="S30" i="7"/>
  <c r="T34" i="9"/>
  <c r="B68" i="9"/>
  <c r="T13" i="7"/>
  <c r="G32" i="7"/>
  <c r="M34" i="8"/>
  <c r="L37" i="8"/>
  <c r="Q24" i="7"/>
  <c r="M42" i="7"/>
  <c r="R37" i="9" s="1"/>
  <c r="Y38" i="9"/>
  <c r="L36" i="8"/>
  <c r="I24" i="7"/>
  <c r="M41" i="7"/>
  <c r="T8" i="7"/>
  <c r="T9" i="7"/>
  <c r="T21" i="7"/>
  <c r="T19" i="7"/>
  <c r="T16" i="7"/>
  <c r="T20" i="7"/>
  <c r="T17" i="7"/>
  <c r="T15" i="7"/>
  <c r="T18" i="7"/>
  <c r="T12" i="7"/>
  <c r="T11" i="7"/>
  <c r="T10" i="7"/>
  <c r="T7" i="7"/>
  <c r="T23" i="7"/>
  <c r="T22" i="7"/>
  <c r="T14" i="7"/>
  <c r="T24" i="7" l="1"/>
</calcChain>
</file>

<file path=xl/sharedStrings.xml><?xml version="1.0" encoding="utf-8"?>
<sst xmlns="http://schemas.openxmlformats.org/spreadsheetml/2006/main" count="145" uniqueCount="133">
  <si>
    <t>Waste Audit Data</t>
  </si>
  <si>
    <t>Date:</t>
  </si>
  <si>
    <t xml:space="preserve">Replace data in the charts with the school-specific waste audit data. The graphs on worksheets 2 &amp; 3 will then be automatically updated. </t>
  </si>
  <si>
    <t>WASTE FROM GARBAGE BINS</t>
  </si>
  <si>
    <t>WASTE FROM RECYCLING BINS</t>
  </si>
  <si>
    <t>TOTAL WASTE (from Garbage and Recycling bins)</t>
  </si>
  <si>
    <t>Weight of Waste from Garbage Bags (kg)</t>
  </si>
  <si>
    <t>Percent of garbage</t>
  </si>
  <si>
    <t>TOTAL OF WASTE TYPE (kg)</t>
  </si>
  <si>
    <t>Weight of waste from Recycling Bags (kg)</t>
  </si>
  <si>
    <t>Percent of recycling</t>
  </si>
  <si>
    <t>Total waste in category (kg)</t>
  </si>
  <si>
    <t>Percent of Total Waste</t>
  </si>
  <si>
    <t>Bag 1</t>
  </si>
  <si>
    <t>Bag 2</t>
  </si>
  <si>
    <t xml:space="preserve"> Bag 3</t>
  </si>
  <si>
    <t>Bag 4</t>
  </si>
  <si>
    <t>Bag 5</t>
  </si>
  <si>
    <t>TOTAL</t>
  </si>
  <si>
    <t>Bag 3</t>
  </si>
  <si>
    <t xml:space="preserve">TOTAL </t>
  </si>
  <si>
    <t>Recyclable Waste</t>
  </si>
  <si>
    <t>Paper</t>
  </si>
  <si>
    <t>Cardboard Boxes</t>
  </si>
  <si>
    <t>Recycling (DrinkContainers)</t>
  </si>
  <si>
    <r>
      <t xml:space="preserve">Recycling (Food Packaging)    </t>
    </r>
    <r>
      <rPr>
        <b/>
        <sz val="9"/>
        <rFont val="Century Gothic"/>
        <family val="2"/>
      </rPr>
      <t/>
    </r>
  </si>
  <si>
    <t>Recycling (Other Items)</t>
  </si>
  <si>
    <t>Compostable Waste</t>
  </si>
  <si>
    <r>
      <t xml:space="preserve">Food We Should Eat (Avoidable Food Waste) </t>
    </r>
    <r>
      <rPr>
        <b/>
        <sz val="9"/>
        <rFont val="Century Gothic"/>
        <family val="2"/>
      </rPr>
      <t/>
    </r>
  </si>
  <si>
    <t>Food We Can't Eat (Unavoidable Food Waste)</t>
  </si>
  <si>
    <t>Paper Towels, Tissues, Napkins, Paper Scraps</t>
  </si>
  <si>
    <t>Compostable Food Packaging</t>
  </si>
  <si>
    <t>Garbage sent to landfill</t>
  </si>
  <si>
    <t>Garbage Sent to Landfill (Food Packaging)</t>
  </si>
  <si>
    <t>Garbage Sent To Landfill (Drink Containers)</t>
  </si>
  <si>
    <t>Garbage Sent to Landfill (Other Items)</t>
  </si>
  <si>
    <t>Other</t>
  </si>
  <si>
    <t>Hazardous OR Electronic Waste</t>
  </si>
  <si>
    <t>Reusable Things</t>
  </si>
  <si>
    <r>
      <t xml:space="preserve">Liquid Waste </t>
    </r>
    <r>
      <rPr>
        <sz val="12"/>
        <rFont val="Calibri"/>
        <family val="2"/>
        <scheme val="minor"/>
      </rPr>
      <t>*Not including bucket weight</t>
    </r>
  </si>
  <si>
    <t>Special Item Category:</t>
  </si>
  <si>
    <t xml:space="preserve">Total Weight </t>
  </si>
  <si>
    <t>Overall Waste Composition</t>
  </si>
  <si>
    <t>Waste Source Analysis</t>
  </si>
  <si>
    <t>Waste in Garbage Bins</t>
  </si>
  <si>
    <t>Waste in Recycling Bins</t>
  </si>
  <si>
    <t>Total Waste</t>
  </si>
  <si>
    <t>ECOSCHOOLS CALCULATIONS</t>
  </si>
  <si>
    <t>Number of students in school:</t>
  </si>
  <si>
    <t>Beverage Packaging</t>
  </si>
  <si>
    <t>Amount of garbage per student per school year</t>
  </si>
  <si>
    <t>Food Packaging</t>
  </si>
  <si>
    <t>Amount of recycling per student per school year</t>
  </si>
  <si>
    <t>Garbage</t>
  </si>
  <si>
    <t>Food and Beverage Packaging</t>
  </si>
  <si>
    <t>Diversion Rate</t>
  </si>
  <si>
    <t>Food Waste (Avoidable and Unavoidable)</t>
  </si>
  <si>
    <t>Avoidable Food Waste</t>
  </si>
  <si>
    <t>Liquid Waste</t>
  </si>
  <si>
    <t>Incorrect waste sorting practices</t>
  </si>
  <si>
    <r>
      <rPr>
        <b/>
        <sz val="12"/>
        <rFont val="Calibri"/>
        <family val="2"/>
        <scheme val="minor"/>
      </rPr>
      <t xml:space="preserve">Note: </t>
    </r>
    <r>
      <rPr>
        <sz val="12"/>
        <rFont val="Calibri"/>
        <family val="2"/>
        <scheme val="minor"/>
      </rPr>
      <t>As these categories are not discrete, they do NOT sum to 100%.</t>
    </r>
  </si>
  <si>
    <t>Contamination of Recycling                                     (For creating pie charts)</t>
  </si>
  <si>
    <r>
      <rPr>
        <b/>
        <sz val="12"/>
        <rFont val="Calibri"/>
        <family val="2"/>
        <scheme val="minor"/>
      </rPr>
      <t xml:space="preserve">Note: </t>
    </r>
    <r>
      <rPr>
        <sz val="12"/>
        <rFont val="Calibri"/>
        <family val="2"/>
        <scheme val="minor"/>
      </rPr>
      <t>Special Item categories will not be included automoatically and must be calculated manually (E.g. if school participates in Terra Cycle program).</t>
    </r>
  </si>
  <si>
    <t>Recyclable waste in recycling bins</t>
  </si>
  <si>
    <t>Non-recyclable waste in recycling bins</t>
  </si>
  <si>
    <t>Recycling Recovery Rate                                      (For creating pie charts)</t>
  </si>
  <si>
    <r>
      <rPr>
        <b/>
        <sz val="12"/>
        <rFont val="Calibri"/>
        <family val="2"/>
        <scheme val="minor"/>
      </rPr>
      <t>Recyclable waste captured</t>
    </r>
    <r>
      <rPr>
        <sz val="12"/>
        <rFont val="Calibri"/>
        <family val="2"/>
        <scheme val="minor"/>
      </rPr>
      <t xml:space="preserve"> [Recyclable waste in recycling bins]</t>
    </r>
  </si>
  <si>
    <r>
      <rPr>
        <b/>
        <sz val="12"/>
        <rFont val="Calibri"/>
        <family val="2"/>
        <scheme val="minor"/>
      </rPr>
      <t>Recyclable waste NOT captured</t>
    </r>
    <r>
      <rPr>
        <sz val="12"/>
        <rFont val="Calibri"/>
        <family val="2"/>
        <scheme val="minor"/>
      </rPr>
      <t xml:space="preserve"> [Recyclable waste in garbage bins]</t>
    </r>
  </si>
  <si>
    <t>GARBAGE WASTE AUDIT DATA ANALYSIS SPREADSHEET</t>
  </si>
  <si>
    <t>DID YOU KNOW…</t>
  </si>
  <si>
    <t>Only</t>
  </si>
  <si>
    <t xml:space="preserve">of the stuff in the garbage belonged there. </t>
  </si>
  <si>
    <t xml:space="preserve">of school garbage is compostable. </t>
  </si>
  <si>
    <t xml:space="preserve">of school garbabge could have been recycled. </t>
  </si>
  <si>
    <t>of school garbage is real garbage</t>
  </si>
  <si>
    <t>of school garbage is reusable things</t>
  </si>
  <si>
    <t>of school garbage is liquid waste</t>
  </si>
  <si>
    <t>of school garbage is hazardous or electronic waste</t>
  </si>
  <si>
    <t>Our school fills</t>
  </si>
  <si>
    <t xml:space="preserve">large garbage bins each year! </t>
  </si>
  <si>
    <t>*Includes garbage in garbage bins and contamination in recycling bins</t>
  </si>
  <si>
    <t>Food Waste Chart</t>
  </si>
  <si>
    <t>How much garbage is actually food waste?</t>
  </si>
  <si>
    <t>Avoidable food waste</t>
  </si>
  <si>
    <t>Unavoidable food waste</t>
  </si>
  <si>
    <t>Other waste</t>
  </si>
  <si>
    <t>Packaging Chart</t>
  </si>
  <si>
    <t>How much waste is actually food and beverage packaging?</t>
  </si>
  <si>
    <t>In Garbage</t>
  </si>
  <si>
    <t>In Recycling</t>
  </si>
  <si>
    <t>Food packaging</t>
  </si>
  <si>
    <t>Beverage packaging</t>
  </si>
  <si>
    <t xml:space="preserve">We could eliminate __ kg of garbage a year by bringing reusable lunch items </t>
  </si>
  <si>
    <t>WHAT ABOUT PACKAGING?</t>
  </si>
  <si>
    <t xml:space="preserve">and __ kg of garbage a year by using reusable bottles. </t>
  </si>
  <si>
    <t xml:space="preserve">We could eliminate </t>
  </si>
  <si>
    <t>kg of garbage a year by bringing reusable lunch items and</t>
  </si>
  <si>
    <t>That adds up to __ kg a year of waste we could save by bringing wasteless lunches</t>
  </si>
  <si>
    <t>kg of garbage a year by using reusable bottles.</t>
  </si>
  <si>
    <t>That much waste would fill __ large garbage bins!</t>
  </si>
  <si>
    <t xml:space="preserve">That much waste would fill </t>
  </si>
  <si>
    <t xml:space="preserve">large garbage bins. </t>
  </si>
  <si>
    <t>Percent of Garbage composed of Recyclable Materials</t>
  </si>
  <si>
    <t>Recyclable waste in garbage bin</t>
  </si>
  <si>
    <t>Garbage in garbage bin</t>
  </si>
  <si>
    <t xml:space="preserve">RECYCLING WASTE AUDIT DATA ANALYSIS SPREADSHEET  </t>
  </si>
  <si>
    <t>WHAT ABOUT RECYCLING?</t>
  </si>
  <si>
    <t xml:space="preserve">Turns out that </t>
  </si>
  <si>
    <t>of the stuff in the recycling doesn't belong there.</t>
  </si>
  <si>
    <t>ARE RECYCLABLES BEING CAPTURED?</t>
  </si>
  <si>
    <t xml:space="preserve">of recyclable waste is getting thrown into the garbage instead of the recycling. </t>
  </si>
  <si>
    <t xml:space="preserve">By recycling correctly, our school can reduce the amount of waste we create by </t>
  </si>
  <si>
    <t>Recycling Contamination Slide</t>
  </si>
  <si>
    <t>Alternate RECYCLING CAPTURE RATE graph</t>
  </si>
  <si>
    <t>Recycling</t>
  </si>
  <si>
    <t>Garbage, food &amp; liquids</t>
  </si>
  <si>
    <t>Are recyclables going in the right bin?</t>
  </si>
  <si>
    <t>NO - Recyclables tossed in the garbage bin</t>
  </si>
  <si>
    <t>YES - Recyclables tossed in the recycling bin</t>
  </si>
  <si>
    <t>Food Waste Campaign</t>
  </si>
  <si>
    <t>School Communications</t>
  </si>
  <si>
    <t>School Staff, please use the following information to complete the announcements and newsletter</t>
  </si>
  <si>
    <t>Please enter the following values into the Challenge Spreadsheet &gt; School Communications worksheet and Whole School Challenge worksheet</t>
  </si>
  <si>
    <t>Value</t>
  </si>
  <si>
    <t xml:space="preserve">Box </t>
  </si>
  <si>
    <t>PRE CAMPAIGN: Kilograms of AVOIDABLE FOOD WASTE produced on a typical day</t>
  </si>
  <si>
    <t>A</t>
  </si>
  <si>
    <t>PRE CAMPAIGN: Kilograms of UNAVOIDABLE FOOD WASTE produced on a typical day</t>
  </si>
  <si>
    <t>PRE CAMPAIGN: Percent of school garbage composed of edible food (avoidable food waste)</t>
  </si>
  <si>
    <t>Y</t>
  </si>
  <si>
    <t>PRE CAMPAIGN: Equivalent number of sandwiches thrown out over a typical WEEK</t>
  </si>
  <si>
    <t>Z</t>
  </si>
  <si>
    <t xml:space="preserve">*Note: Typical sandwich weight is assumed to be 200g.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</si>
</sst>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6" x14ac:knownFonts="1">
    <font>
      <sz val="10"/>
      <name val="Arial"/>
    </font>
    <font>
      <sz val="10"/>
      <name val="Arial"/>
      <family val="2"/>
    </font>
    <font>
      <b/>
      <sz val="16"/>
      <name val="Century Gothic"/>
      <family val="2"/>
    </font>
    <font>
      <b/>
      <sz val="10"/>
      <name val="Century Gothic"/>
      <family val="2"/>
    </font>
    <font>
      <sz val="12"/>
      <name val="Century Gothic"/>
      <family val="2"/>
    </font>
    <font>
      <b/>
      <sz val="20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b/>
      <sz val="14"/>
      <name val="Arial"/>
      <family val="2"/>
    </font>
    <font>
      <b/>
      <sz val="10"/>
      <name val="Arial"/>
      <family val="2"/>
    </font>
    <font>
      <sz val="16"/>
      <name val="Century Gothic"/>
      <family val="2"/>
    </font>
    <font>
      <b/>
      <sz val="18"/>
      <name val="Century Gothic"/>
      <family val="2"/>
    </font>
    <font>
      <sz val="14"/>
      <name val="Century Gothic"/>
      <family val="2"/>
    </font>
    <font>
      <sz val="9"/>
      <name val="Arial"/>
      <family val="2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B8E2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DC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E6F4E4"/>
        <bgColor indexed="64"/>
      </patternFill>
    </fill>
    <fill>
      <patternFill patternType="solid">
        <fgColor rgb="FFE8EEF4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2" fontId="0" fillId="0" borderId="1" xfId="0" applyNumberFormat="1" applyBorder="1"/>
    <xf numFmtId="0" fontId="2" fillId="15" borderId="47" xfId="1" applyFont="1" applyFill="1" applyBorder="1" applyAlignment="1">
      <alignment horizontal="center" vertical="center" wrapText="1"/>
    </xf>
    <xf numFmtId="0" fontId="2" fillId="15" borderId="35" xfId="1" applyFont="1" applyFill="1" applyBorder="1" applyAlignment="1">
      <alignment horizontal="center" vertical="center" wrapText="1"/>
    </xf>
    <xf numFmtId="0" fontId="13" fillId="16" borderId="31" xfId="0" applyFont="1" applyFill="1" applyBorder="1" applyAlignment="1">
      <alignment horizontal="center" vertical="center"/>
    </xf>
    <xf numFmtId="0" fontId="13" fillId="16" borderId="34" xfId="0" applyFont="1" applyFill="1" applyBorder="1" applyAlignment="1">
      <alignment horizontal="center" vertical="center"/>
    </xf>
    <xf numFmtId="0" fontId="1" fillId="0" borderId="0" xfId="0" applyFont="1"/>
    <xf numFmtId="9" fontId="1" fillId="0" borderId="0" xfId="0" applyNumberFormat="1" applyFont="1"/>
    <xf numFmtId="0" fontId="6" fillId="0" borderId="0" xfId="0" applyFont="1" applyAlignment="1">
      <alignment horizontal="left" vertical="center" wrapText="1"/>
    </xf>
    <xf numFmtId="0" fontId="15" fillId="16" borderId="39" xfId="1" applyFont="1" applyFill="1" applyBorder="1" applyAlignment="1">
      <alignment vertical="center" wrapText="1"/>
    </xf>
    <xf numFmtId="0" fontId="15" fillId="16" borderId="9" xfId="1" applyFont="1" applyFill="1" applyBorder="1" applyAlignment="1">
      <alignment vertical="center" wrapText="1"/>
    </xf>
    <xf numFmtId="165" fontId="2" fillId="16" borderId="1" xfId="0" applyNumberFormat="1" applyFont="1" applyFill="1" applyBorder="1" applyAlignment="1">
      <alignment horizontal="center" vertical="center" wrapText="1"/>
    </xf>
    <xf numFmtId="0" fontId="13" fillId="16" borderId="32" xfId="0" applyFont="1" applyFill="1" applyBorder="1" applyAlignment="1">
      <alignment horizontal="center" vertical="center"/>
    </xf>
    <xf numFmtId="0" fontId="7" fillId="15" borderId="48" xfId="1" applyFont="1" applyFill="1" applyBorder="1" applyAlignment="1">
      <alignment vertical="center" wrapText="1"/>
    </xf>
    <xf numFmtId="9" fontId="2" fillId="16" borderId="1" xfId="0" applyNumberFormat="1" applyFont="1" applyFill="1" applyBorder="1" applyAlignment="1">
      <alignment horizontal="center" vertical="center" wrapText="1"/>
    </xf>
    <xf numFmtId="0" fontId="15" fillId="16" borderId="38" xfId="1" applyFont="1" applyFill="1" applyBorder="1" applyAlignment="1">
      <alignment vertical="center" wrapText="1"/>
    </xf>
    <xf numFmtId="165" fontId="2" fillId="16" borderId="30" xfId="0" applyNumberFormat="1" applyFont="1" applyFill="1" applyBorder="1" applyAlignment="1">
      <alignment horizontal="center" vertical="center" wrapText="1"/>
    </xf>
    <xf numFmtId="9" fontId="0" fillId="4" borderId="0" xfId="0" applyNumberFormat="1" applyFill="1" applyAlignment="1">
      <alignment horizontal="center"/>
    </xf>
    <xf numFmtId="0" fontId="0" fillId="4" borderId="0" xfId="0" applyFill="1"/>
    <xf numFmtId="1" fontId="2" fillId="16" borderId="3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23" fillId="0" borderId="19" xfId="0" applyNumberFormat="1" applyFont="1" applyBorder="1" applyAlignment="1" applyProtection="1">
      <alignment horizontal="center" vertical="center" wrapText="1"/>
      <protection locked="0"/>
    </xf>
    <xf numFmtId="2" fontId="23" fillId="0" borderId="20" xfId="0" applyNumberFormat="1" applyFont="1" applyBorder="1" applyAlignment="1" applyProtection="1">
      <alignment horizontal="center" vertical="center" wrapText="1"/>
      <protection locked="0"/>
    </xf>
    <xf numFmtId="2" fontId="23" fillId="9" borderId="20" xfId="0" applyNumberFormat="1" applyFont="1" applyFill="1" applyBorder="1" applyAlignment="1">
      <alignment horizontal="center" vertical="center" wrapText="1"/>
    </xf>
    <xf numFmtId="164" fontId="23" fillId="9" borderId="30" xfId="0" applyNumberFormat="1" applyFont="1" applyFill="1" applyBorder="1" applyAlignment="1">
      <alignment horizontal="center" vertical="center" wrapText="1"/>
    </xf>
    <xf numFmtId="2" fontId="23" fillId="0" borderId="21" xfId="0" applyNumberFormat="1" applyFont="1" applyBorder="1" applyAlignment="1" applyProtection="1">
      <alignment horizontal="center" vertical="center" wrapText="1"/>
      <protection locked="0"/>
    </xf>
    <xf numFmtId="164" fontId="23" fillId="9" borderId="20" xfId="0" applyNumberFormat="1" applyFont="1" applyFill="1" applyBorder="1" applyAlignment="1">
      <alignment horizontal="center" vertical="center" wrapText="1"/>
    </xf>
    <xf numFmtId="2" fontId="23" fillId="9" borderId="19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Border="1" applyAlignment="1" applyProtection="1">
      <alignment horizontal="center" vertical="center" wrapText="1"/>
      <protection locked="0"/>
    </xf>
    <xf numFmtId="2" fontId="23" fillId="0" borderId="1" xfId="0" applyNumberFormat="1" applyFont="1" applyBorder="1" applyAlignment="1" applyProtection="1">
      <alignment horizontal="center" vertical="center" wrapText="1"/>
      <protection locked="0"/>
    </xf>
    <xf numFmtId="2" fontId="23" fillId="9" borderId="1" xfId="0" applyNumberFormat="1" applyFont="1" applyFill="1" applyBorder="1" applyAlignment="1">
      <alignment horizontal="center" vertical="center" wrapText="1"/>
    </xf>
    <xf numFmtId="164" fontId="23" fillId="9" borderId="1" xfId="0" applyNumberFormat="1" applyFont="1" applyFill="1" applyBorder="1" applyAlignment="1">
      <alignment horizontal="center" vertical="center" wrapText="1"/>
    </xf>
    <xf numFmtId="2" fontId="23" fillId="0" borderId="9" xfId="0" applyNumberFormat="1" applyFont="1" applyBorder="1" applyAlignment="1" applyProtection="1">
      <alignment horizontal="center" vertical="center" wrapText="1"/>
      <protection locked="0"/>
    </xf>
    <xf numFmtId="2" fontId="23" fillId="8" borderId="1" xfId="0" applyNumberFormat="1" applyFont="1" applyFill="1" applyBorder="1" applyAlignment="1">
      <alignment horizontal="center" vertical="center" wrapText="1"/>
    </xf>
    <xf numFmtId="164" fontId="23" fillId="8" borderId="1" xfId="0" applyNumberFormat="1" applyFont="1" applyFill="1" applyBorder="1" applyAlignment="1">
      <alignment horizontal="center" vertical="center" wrapText="1"/>
    </xf>
    <xf numFmtId="2" fontId="23" fillId="8" borderId="20" xfId="0" applyNumberFormat="1" applyFont="1" applyFill="1" applyBorder="1" applyAlignment="1">
      <alignment horizontal="center" vertical="center" wrapText="1"/>
    </xf>
    <xf numFmtId="2" fontId="23" fillId="8" borderId="19" xfId="0" applyNumberFormat="1" applyFont="1" applyFill="1" applyBorder="1" applyAlignment="1">
      <alignment horizontal="center" vertical="center" wrapText="1"/>
    </xf>
    <xf numFmtId="164" fontId="23" fillId="8" borderId="20" xfId="0" applyNumberFormat="1" applyFont="1" applyFill="1" applyBorder="1" applyAlignment="1">
      <alignment horizontal="center" vertical="center" wrapText="1"/>
    </xf>
    <xf numFmtId="2" fontId="23" fillId="10" borderId="1" xfId="0" applyNumberFormat="1" applyFont="1" applyFill="1" applyBorder="1" applyAlignment="1">
      <alignment horizontal="center" vertical="center" wrapText="1"/>
    </xf>
    <xf numFmtId="164" fontId="23" fillId="10" borderId="1" xfId="0" applyNumberFormat="1" applyFont="1" applyFill="1" applyBorder="1" applyAlignment="1">
      <alignment horizontal="center" vertical="center" wrapText="1"/>
    </xf>
    <xf numFmtId="2" fontId="23" fillId="10" borderId="20" xfId="0" applyNumberFormat="1" applyFont="1" applyFill="1" applyBorder="1" applyAlignment="1">
      <alignment horizontal="center" vertical="center" wrapText="1"/>
    </xf>
    <xf numFmtId="2" fontId="23" fillId="10" borderId="19" xfId="0" applyNumberFormat="1" applyFont="1" applyFill="1" applyBorder="1" applyAlignment="1">
      <alignment horizontal="center" vertical="center" wrapText="1"/>
    </xf>
    <xf numFmtId="164" fontId="23" fillId="10" borderId="20" xfId="0" applyNumberFormat="1" applyFont="1" applyFill="1" applyBorder="1" applyAlignment="1">
      <alignment horizontal="center" vertical="center" wrapText="1"/>
    </xf>
    <xf numFmtId="2" fontId="23" fillId="11" borderId="1" xfId="0" applyNumberFormat="1" applyFont="1" applyFill="1" applyBorder="1" applyAlignment="1">
      <alignment horizontal="center" vertical="center" wrapText="1"/>
    </xf>
    <xf numFmtId="164" fontId="23" fillId="11" borderId="1" xfId="0" applyNumberFormat="1" applyFont="1" applyFill="1" applyBorder="1" applyAlignment="1">
      <alignment horizontal="center" vertical="center" wrapText="1"/>
    </xf>
    <xf numFmtId="2" fontId="23" fillId="11" borderId="20" xfId="0" applyNumberFormat="1" applyFont="1" applyFill="1" applyBorder="1" applyAlignment="1">
      <alignment horizontal="center" vertical="center" wrapText="1"/>
    </xf>
    <xf numFmtId="2" fontId="23" fillId="11" borderId="19" xfId="0" applyNumberFormat="1" applyFont="1" applyFill="1" applyBorder="1" applyAlignment="1">
      <alignment horizontal="center" vertical="center" wrapText="1"/>
    </xf>
    <xf numFmtId="164" fontId="23" fillId="11" borderId="20" xfId="0" applyNumberFormat="1" applyFont="1" applyFill="1" applyBorder="1" applyAlignment="1">
      <alignment horizontal="center" vertical="center" wrapText="1"/>
    </xf>
    <xf numFmtId="2" fontId="23" fillId="0" borderId="7" xfId="0" applyNumberFormat="1" applyFont="1" applyBorder="1" applyAlignment="1" applyProtection="1">
      <alignment horizontal="center" vertical="center" wrapText="1"/>
      <protection locked="0"/>
    </xf>
    <xf numFmtId="2" fontId="23" fillId="0" borderId="2" xfId="0" applyNumberFormat="1" applyFont="1" applyBorder="1" applyAlignment="1" applyProtection="1">
      <alignment horizontal="center" vertical="center" wrapText="1"/>
      <protection locked="0"/>
    </xf>
    <xf numFmtId="2" fontId="23" fillId="11" borderId="2" xfId="0" applyNumberFormat="1" applyFont="1" applyFill="1" applyBorder="1" applyAlignment="1">
      <alignment horizontal="center" vertical="center" wrapText="1"/>
    </xf>
    <xf numFmtId="164" fontId="23" fillId="11" borderId="33" xfId="0" applyNumberFormat="1" applyFont="1" applyFill="1" applyBorder="1" applyAlignment="1">
      <alignment horizontal="center" vertical="center" wrapText="1"/>
    </xf>
    <xf numFmtId="2" fontId="23" fillId="0" borderId="10" xfId="0" applyNumberFormat="1" applyFont="1" applyBorder="1" applyAlignment="1" applyProtection="1">
      <alignment horizontal="center" vertical="center" wrapText="1"/>
      <protection locked="0"/>
    </xf>
    <xf numFmtId="2" fontId="23" fillId="11" borderId="24" xfId="0" applyNumberFormat="1" applyFont="1" applyFill="1" applyBorder="1" applyAlignment="1">
      <alignment horizontal="center" vertical="center" wrapText="1"/>
    </xf>
    <xf numFmtId="2" fontId="23" fillId="11" borderId="26" xfId="0" applyNumberFormat="1" applyFont="1" applyFill="1" applyBorder="1" applyAlignment="1">
      <alignment horizontal="center" vertical="center" wrapText="1"/>
    </xf>
    <xf numFmtId="164" fontId="23" fillId="11" borderId="24" xfId="0" applyNumberFormat="1" applyFont="1" applyFill="1" applyBorder="1" applyAlignment="1">
      <alignment horizontal="center" vertical="center" wrapText="1"/>
    </xf>
    <xf numFmtId="2" fontId="23" fillId="0" borderId="27" xfId="0" applyNumberFormat="1" applyFont="1" applyBorder="1" applyAlignment="1">
      <alignment horizontal="center" vertical="center" wrapText="1"/>
    </xf>
    <xf numFmtId="164" fontId="23" fillId="0" borderId="27" xfId="0" applyNumberFormat="1" applyFont="1" applyBorder="1" applyAlignment="1">
      <alignment horizontal="center" vertical="center" wrapText="1"/>
    </xf>
    <xf numFmtId="0" fontId="23" fillId="6" borderId="5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164" fontId="23" fillId="0" borderId="28" xfId="0" applyNumberFormat="1" applyFont="1" applyBorder="1" applyAlignment="1">
      <alignment horizontal="center" vertical="center" wrapText="1"/>
    </xf>
    <xf numFmtId="0" fontId="20" fillId="0" borderId="18" xfId="0" applyFont="1" applyBorder="1" applyAlignment="1">
      <alignment horizontal="left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left" vertical="center" wrapText="1"/>
    </xf>
    <xf numFmtId="0" fontId="20" fillId="7" borderId="15" xfId="0" applyFont="1" applyFill="1" applyBorder="1" applyAlignment="1">
      <alignment horizontal="left" vertical="center" wrapText="1"/>
    </xf>
    <xf numFmtId="0" fontId="20" fillId="7" borderId="17" xfId="0" applyFont="1" applyFill="1" applyBorder="1" applyAlignment="1">
      <alignment horizontal="left" vertical="center" wrapText="1"/>
    </xf>
    <xf numFmtId="0" fontId="20" fillId="2" borderId="14" xfId="0" applyFont="1" applyFill="1" applyBorder="1" applyAlignment="1">
      <alignment horizontal="left" vertical="center" wrapText="1"/>
    </xf>
    <xf numFmtId="0" fontId="20" fillId="2" borderId="53" xfId="0" applyFont="1" applyFill="1" applyBorder="1" applyAlignment="1">
      <alignment horizontal="left" vertical="center" wrapText="1"/>
    </xf>
    <xf numFmtId="0" fontId="20" fillId="2" borderId="15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20" fillId="3" borderId="8" xfId="0" applyFont="1" applyFill="1" applyBorder="1" applyAlignment="1">
      <alignment horizontal="left" vertical="center" wrapText="1"/>
    </xf>
    <xf numFmtId="0" fontId="20" fillId="3" borderId="16" xfId="0" applyFont="1" applyFill="1" applyBorder="1" applyAlignment="1">
      <alignment horizontal="left" vertical="center" wrapText="1"/>
    </xf>
    <xf numFmtId="0" fontId="20" fillId="3" borderId="17" xfId="0" applyFont="1" applyFill="1" applyBorder="1" applyAlignment="1">
      <alignment horizontal="left" vertical="center" wrapText="1"/>
    </xf>
    <xf numFmtId="0" fontId="20" fillId="5" borderId="16" xfId="0" applyFont="1" applyFill="1" applyBorder="1" applyAlignment="1">
      <alignment horizontal="left" vertical="center" wrapText="1"/>
    </xf>
    <xf numFmtId="0" fontId="20" fillId="5" borderId="16" xfId="0" applyFont="1" applyFill="1" applyBorder="1" applyAlignment="1" applyProtection="1">
      <alignment horizontal="left" vertical="center" wrapText="1"/>
      <protection locked="0"/>
    </xf>
    <xf numFmtId="0" fontId="20" fillId="5" borderId="17" xfId="0" applyFont="1" applyFill="1" applyBorder="1" applyAlignment="1" applyProtection="1">
      <alignment horizontal="left" vertical="center" wrapText="1"/>
      <protection locked="0"/>
    </xf>
    <xf numFmtId="0" fontId="20" fillId="7" borderId="6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164" fontId="23" fillId="0" borderId="32" xfId="0" applyNumberFormat="1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164" fontId="23" fillId="0" borderId="33" xfId="0" applyNumberFormat="1" applyFont="1" applyBorder="1" applyAlignment="1">
      <alignment horizontal="center" vertical="center" wrapText="1"/>
    </xf>
    <xf numFmtId="164" fontId="23" fillId="0" borderId="34" xfId="0" applyNumberFormat="1" applyFont="1" applyBorder="1" applyAlignment="1">
      <alignment horizontal="center" vertical="center" wrapText="1"/>
    </xf>
    <xf numFmtId="164" fontId="23" fillId="0" borderId="20" xfId="0" applyNumberFormat="1" applyFont="1" applyBorder="1" applyAlignment="1">
      <alignment horizontal="center" vertical="center" wrapText="1"/>
    </xf>
    <xf numFmtId="164" fontId="23" fillId="0" borderId="22" xfId="0" applyNumberFormat="1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2" fontId="23" fillId="0" borderId="30" xfId="0" applyNumberFormat="1" applyFont="1" applyBorder="1" applyAlignment="1">
      <alignment horizontal="center" vertical="center" wrapText="1"/>
    </xf>
    <xf numFmtId="164" fontId="23" fillId="0" borderId="31" xfId="0" applyNumberFormat="1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2" fontId="23" fillId="0" borderId="33" xfId="0" applyNumberFormat="1" applyFont="1" applyBorder="1" applyAlignment="1">
      <alignment horizontal="center" vertical="center" wrapText="1"/>
    </xf>
    <xf numFmtId="164" fontId="23" fillId="12" borderId="34" xfId="0" applyNumberFormat="1" applyFont="1" applyFill="1" applyBorder="1" applyAlignment="1">
      <alignment horizontal="center" vertical="center" wrapText="1"/>
    </xf>
    <xf numFmtId="164" fontId="23" fillId="12" borderId="31" xfId="0" applyNumberFormat="1" applyFont="1" applyFill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9" fontId="23" fillId="13" borderId="0" xfId="0" applyNumberFormat="1" applyFont="1" applyFill="1"/>
    <xf numFmtId="9" fontId="23" fillId="13" borderId="46" xfId="0" applyNumberFormat="1" applyFont="1" applyFill="1" applyBorder="1" applyAlignment="1">
      <alignment horizontal="center"/>
    </xf>
    <xf numFmtId="9" fontId="23" fillId="13" borderId="43" xfId="0" applyNumberFormat="1" applyFont="1" applyFill="1" applyBorder="1" applyAlignment="1">
      <alignment horizontal="center"/>
    </xf>
    <xf numFmtId="0" fontId="23" fillId="4" borderId="48" xfId="0" applyFont="1" applyFill="1" applyBorder="1"/>
    <xf numFmtId="0" fontId="23" fillId="4" borderId="12" xfId="0" applyFont="1" applyFill="1" applyBorder="1"/>
    <xf numFmtId="0" fontId="23" fillId="4" borderId="49" xfId="0" applyFont="1" applyFill="1" applyBorder="1"/>
    <xf numFmtId="0" fontId="23" fillId="4" borderId="46" xfId="0" applyFont="1" applyFill="1" applyBorder="1"/>
    <xf numFmtId="9" fontId="23" fillId="4" borderId="0" xfId="0" applyNumberFormat="1" applyFont="1" applyFill="1"/>
    <xf numFmtId="0" fontId="23" fillId="4" borderId="0" xfId="0" applyFont="1" applyFill="1"/>
    <xf numFmtId="0" fontId="23" fillId="4" borderId="51" xfId="0" applyFont="1" applyFill="1" applyBorder="1"/>
    <xf numFmtId="0" fontId="23" fillId="4" borderId="44" xfId="0" applyFont="1" applyFill="1" applyBorder="1"/>
    <xf numFmtId="0" fontId="23" fillId="4" borderId="45" xfId="0" applyFont="1" applyFill="1" applyBorder="1"/>
    <xf numFmtId="0" fontId="23" fillId="4" borderId="43" xfId="0" applyFont="1" applyFill="1" applyBorder="1"/>
    <xf numFmtId="0" fontId="18" fillId="0" borderId="0" xfId="0" applyFont="1"/>
    <xf numFmtId="0" fontId="23" fillId="0" borderId="0" xfId="0" applyFont="1"/>
    <xf numFmtId="0" fontId="20" fillId="4" borderId="48" xfId="0" applyFont="1" applyFill="1" applyBorder="1"/>
    <xf numFmtId="0" fontId="20" fillId="4" borderId="12" xfId="0" applyFont="1" applyFill="1" applyBorder="1"/>
    <xf numFmtId="1" fontId="23" fillId="13" borderId="1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3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3" fillId="0" borderId="48" xfId="0" applyFont="1" applyBorder="1" applyAlignment="1">
      <alignment horizontal="left" vertical="center"/>
    </xf>
    <xf numFmtId="0" fontId="23" fillId="0" borderId="41" xfId="0" applyFont="1" applyBorder="1"/>
    <xf numFmtId="0" fontId="23" fillId="0" borderId="41" xfId="0" applyFont="1" applyBorder="1" applyAlignment="1">
      <alignment horizontal="left" vertical="center"/>
    </xf>
    <xf numFmtId="0" fontId="23" fillId="0" borderId="43" xfId="0" applyFont="1" applyBorder="1" applyAlignment="1">
      <alignment horizontal="left" vertical="center"/>
    </xf>
    <xf numFmtId="0" fontId="23" fillId="0" borderId="12" xfId="0" applyFont="1" applyBorder="1"/>
    <xf numFmtId="1" fontId="23" fillId="0" borderId="49" xfId="0" applyNumberFormat="1" applyFont="1" applyBorder="1"/>
    <xf numFmtId="0" fontId="23" fillId="0" borderId="50" xfId="0" applyFont="1" applyBorder="1"/>
    <xf numFmtId="1" fontId="23" fillId="0" borderId="52" xfId="0" applyNumberFormat="1" applyFont="1" applyBorder="1"/>
    <xf numFmtId="0" fontId="23" fillId="0" borderId="44" xfId="0" applyFont="1" applyBorder="1"/>
    <xf numFmtId="1" fontId="23" fillId="0" borderId="45" xfId="0" applyNumberFormat="1" applyFont="1" applyBorder="1"/>
    <xf numFmtId="0" fontId="0" fillId="4" borderId="51" xfId="0" applyFill="1" applyBorder="1"/>
    <xf numFmtId="0" fontId="0" fillId="4" borderId="44" xfId="0" applyFill="1" applyBorder="1"/>
    <xf numFmtId="9" fontId="23" fillId="4" borderId="43" xfId="0" applyNumberFormat="1" applyFont="1" applyFill="1" applyBorder="1"/>
    <xf numFmtId="1" fontId="23" fillId="13" borderId="0" xfId="0" applyNumberFormat="1" applyFont="1" applyFill="1"/>
    <xf numFmtId="1" fontId="23" fillId="13" borderId="46" xfId="0" applyNumberFormat="1" applyFont="1" applyFill="1" applyBorder="1"/>
    <xf numFmtId="1" fontId="23" fillId="13" borderId="44" xfId="0" applyNumberFormat="1" applyFont="1" applyFill="1" applyBorder="1"/>
    <xf numFmtId="0" fontId="20" fillId="0" borderId="1" xfId="0" applyFont="1" applyBorder="1" applyAlignment="1">
      <alignment horizontal="center" wrapText="1"/>
    </xf>
    <xf numFmtId="2" fontId="23" fillId="0" borderId="1" xfId="0" applyNumberFormat="1" applyFont="1" applyBorder="1" applyAlignment="1">
      <alignment horizontal="center"/>
    </xf>
    <xf numFmtId="0" fontId="20" fillId="0" borderId="1" xfId="0" applyFont="1" applyBorder="1"/>
    <xf numFmtId="0" fontId="20" fillId="0" borderId="20" xfId="0" applyFont="1" applyBorder="1" applyAlignment="1">
      <alignment horizontal="center" wrapText="1"/>
    </xf>
    <xf numFmtId="2" fontId="23" fillId="0" borderId="20" xfId="0" applyNumberFormat="1" applyFont="1" applyBorder="1" applyAlignment="1">
      <alignment horizontal="center"/>
    </xf>
    <xf numFmtId="9" fontId="23" fillId="0" borderId="1" xfId="0" applyNumberFormat="1" applyFont="1" applyBorder="1"/>
    <xf numFmtId="0" fontId="16" fillId="0" borderId="1" xfId="0" applyFont="1" applyBorder="1" applyAlignment="1">
      <alignment wrapText="1"/>
    </xf>
    <xf numFmtId="0" fontId="1" fillId="4" borderId="43" xfId="0" applyFont="1" applyFill="1" applyBorder="1"/>
    <xf numFmtId="9" fontId="23" fillId="13" borderId="44" xfId="0" applyNumberFormat="1" applyFont="1" applyFill="1" applyBorder="1" applyAlignment="1">
      <alignment horizontal="left"/>
    </xf>
    <xf numFmtId="0" fontId="1" fillId="4" borderId="0" xfId="0" applyFont="1" applyFill="1"/>
    <xf numFmtId="9" fontId="0" fillId="4" borderId="0" xfId="0" applyNumberFormat="1" applyFill="1" applyAlignment="1">
      <alignment horizontal="left"/>
    </xf>
    <xf numFmtId="9" fontId="0" fillId="13" borderId="46" xfId="0" applyNumberFormat="1" applyFill="1" applyBorder="1" applyAlignment="1">
      <alignment horizontal="left"/>
    </xf>
    <xf numFmtId="9" fontId="0" fillId="13" borderId="45" xfId="0" applyNumberFormat="1" applyFill="1" applyBorder="1" applyAlignment="1">
      <alignment horizontal="left"/>
    </xf>
    <xf numFmtId="0" fontId="18" fillId="18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 wrapText="1"/>
    </xf>
    <xf numFmtId="0" fontId="20" fillId="4" borderId="1" xfId="0" applyFont="1" applyFill="1" applyBorder="1" applyAlignment="1">
      <alignment vertical="center" wrapText="1"/>
    </xf>
    <xf numFmtId="0" fontId="20" fillId="4" borderId="1" xfId="0" applyFont="1" applyFill="1" applyBorder="1" applyAlignment="1">
      <alignment horizontal="right" vertical="center" wrapText="1"/>
    </xf>
    <xf numFmtId="2" fontId="23" fillId="0" borderId="29" xfId="0" applyNumberFormat="1" applyFont="1" applyBorder="1" applyAlignment="1">
      <alignment horizontal="center" vertical="center" wrapText="1"/>
    </xf>
    <xf numFmtId="2" fontId="23" fillId="0" borderId="50" xfId="0" applyNumberFormat="1" applyFont="1" applyBorder="1" applyAlignment="1">
      <alignment horizontal="center" vertical="center" wrapText="1"/>
    </xf>
    <xf numFmtId="2" fontId="23" fillId="0" borderId="52" xfId="0" applyNumberFormat="1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19" fillId="18" borderId="3" xfId="0" applyFont="1" applyFill="1" applyBorder="1" applyAlignment="1">
      <alignment horizontal="center" vertical="center" wrapText="1"/>
    </xf>
    <xf numFmtId="0" fontId="19" fillId="18" borderId="5" xfId="0" applyFont="1" applyFill="1" applyBorder="1" applyAlignment="1">
      <alignment horizontal="center" vertical="center" wrapText="1"/>
    </xf>
    <xf numFmtId="0" fontId="19" fillId="18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0" borderId="59" xfId="0" applyFont="1" applyBorder="1" applyAlignment="1">
      <alignment horizontal="center" vertical="center" wrapText="1"/>
    </xf>
    <xf numFmtId="0" fontId="23" fillId="0" borderId="61" xfId="0" applyFont="1" applyBorder="1" applyAlignment="1">
      <alignment horizontal="center" vertical="center" wrapText="1"/>
    </xf>
    <xf numFmtId="164" fontId="23" fillId="0" borderId="58" xfId="0" applyNumberFormat="1" applyFont="1" applyBorder="1" applyAlignment="1">
      <alignment horizontal="center" vertical="center" wrapText="1"/>
    </xf>
    <xf numFmtId="164" fontId="23" fillId="0" borderId="59" xfId="0" applyNumberFormat="1" applyFont="1" applyBorder="1" applyAlignment="1">
      <alignment horizontal="center" vertical="center" wrapText="1"/>
    </xf>
    <xf numFmtId="164" fontId="23" fillId="0" borderId="60" xfId="0" applyNumberFormat="1" applyFont="1" applyBorder="1" applyAlignment="1">
      <alignment horizontal="center" vertical="center" wrapText="1"/>
    </xf>
    <xf numFmtId="0" fontId="24" fillId="2" borderId="48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3" fillId="0" borderId="42" xfId="0" applyFont="1" applyBorder="1" applyAlignment="1">
      <alignment horizontal="center" vertical="center" wrapText="1"/>
    </xf>
    <xf numFmtId="0" fontId="23" fillId="0" borderId="55" xfId="0" applyFont="1" applyBorder="1" applyAlignment="1">
      <alignment horizontal="center" vertical="center" wrapText="1"/>
    </xf>
    <xf numFmtId="0" fontId="23" fillId="0" borderId="57" xfId="0" applyFont="1" applyBorder="1" applyAlignment="1">
      <alignment horizontal="center" vertical="center" wrapText="1"/>
    </xf>
    <xf numFmtId="1" fontId="4" fillId="17" borderId="54" xfId="0" applyNumberFormat="1" applyFont="1" applyFill="1" applyBorder="1" applyAlignment="1" applyProtection="1">
      <alignment horizontal="center" vertical="center" wrapText="1"/>
      <protection locked="0"/>
    </xf>
    <xf numFmtId="1" fontId="4" fillId="17" borderId="55" xfId="0" applyNumberFormat="1" applyFont="1" applyFill="1" applyBorder="1" applyAlignment="1" applyProtection="1">
      <alignment horizontal="center" vertical="center" wrapText="1"/>
      <protection locked="0"/>
    </xf>
    <xf numFmtId="1" fontId="4" fillId="17" borderId="56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Border="1" applyAlignment="1">
      <alignment horizontal="center" vertical="center" wrapText="1"/>
    </xf>
    <xf numFmtId="0" fontId="24" fillId="3" borderId="48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24" fillId="3" borderId="49" xfId="0" applyFont="1" applyFill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0" fillId="7" borderId="8" xfId="0" applyFont="1" applyFill="1" applyBorder="1" applyAlignment="1">
      <alignment horizontal="center" vertical="center" wrapText="1"/>
    </xf>
    <xf numFmtId="0" fontId="20" fillId="7" borderId="18" xfId="0" applyFont="1" applyFill="1" applyBorder="1" applyAlignment="1">
      <alignment horizontal="center" vertical="center" wrapText="1"/>
    </xf>
    <xf numFmtId="2" fontId="23" fillId="9" borderId="35" xfId="0" applyNumberFormat="1" applyFont="1" applyFill="1" applyBorder="1" applyAlignment="1">
      <alignment horizontal="center" vertical="center" wrapText="1"/>
    </xf>
    <xf numFmtId="2" fontId="23" fillId="9" borderId="25" xfId="0" applyNumberFormat="1" applyFont="1" applyFill="1" applyBorder="1" applyAlignment="1">
      <alignment horizontal="center" vertical="center" wrapText="1"/>
    </xf>
    <xf numFmtId="2" fontId="23" fillId="9" borderId="22" xfId="0" applyNumberFormat="1" applyFont="1" applyFill="1" applyBorder="1" applyAlignment="1">
      <alignment horizontal="center" vertical="center" wrapText="1"/>
    </xf>
    <xf numFmtId="2" fontId="23" fillId="8" borderId="36" xfId="0" applyNumberFormat="1" applyFont="1" applyFill="1" applyBorder="1" applyAlignment="1">
      <alignment horizontal="center" vertical="center" wrapText="1"/>
    </xf>
    <xf numFmtId="2" fontId="23" fillId="8" borderId="25" xfId="0" applyNumberFormat="1" applyFont="1" applyFill="1" applyBorder="1" applyAlignment="1">
      <alignment horizontal="center" vertical="center" wrapText="1"/>
    </xf>
    <xf numFmtId="2" fontId="23" fillId="8" borderId="22" xfId="0" applyNumberFormat="1" applyFont="1" applyFill="1" applyBorder="1" applyAlignment="1">
      <alignment horizontal="center" vertical="center" wrapText="1"/>
    </xf>
    <xf numFmtId="2" fontId="23" fillId="10" borderId="36" xfId="0" applyNumberFormat="1" applyFont="1" applyFill="1" applyBorder="1" applyAlignment="1">
      <alignment horizontal="center" vertical="center" wrapText="1"/>
    </xf>
    <xf numFmtId="2" fontId="23" fillId="10" borderId="25" xfId="0" applyNumberFormat="1" applyFont="1" applyFill="1" applyBorder="1" applyAlignment="1">
      <alignment horizontal="center" vertical="center" wrapText="1"/>
    </xf>
    <xf numFmtId="2" fontId="23" fillId="10" borderId="22" xfId="0" applyNumberFormat="1" applyFont="1" applyFill="1" applyBorder="1" applyAlignment="1">
      <alignment horizontal="center" vertical="center" wrapText="1"/>
    </xf>
    <xf numFmtId="2" fontId="23" fillId="11" borderId="25" xfId="0" applyNumberFormat="1" applyFont="1" applyFill="1" applyBorder="1" applyAlignment="1">
      <alignment horizontal="center" vertical="center" wrapText="1"/>
    </xf>
    <xf numFmtId="2" fontId="23" fillId="11" borderId="37" xfId="0" applyNumberFormat="1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7" borderId="5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0" fillId="5" borderId="23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center" vertical="center" wrapText="1"/>
    </xf>
    <xf numFmtId="0" fontId="21" fillId="18" borderId="29" xfId="0" applyFont="1" applyFill="1" applyBorder="1" applyAlignment="1">
      <alignment horizontal="center" vertical="center" wrapText="1"/>
    </xf>
    <xf numFmtId="0" fontId="21" fillId="18" borderId="50" xfId="0" applyFont="1" applyFill="1" applyBorder="1" applyAlignment="1">
      <alignment horizontal="center" vertical="center" wrapText="1"/>
    </xf>
    <xf numFmtId="0" fontId="21" fillId="18" borderId="1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7" borderId="3" xfId="0" applyFont="1" applyFill="1" applyBorder="1" applyAlignment="1">
      <alignment horizontal="center" vertical="center" wrapText="1"/>
    </xf>
    <xf numFmtId="0" fontId="24" fillId="7" borderId="5" xfId="0" applyFont="1" applyFill="1" applyBorder="1" applyAlignment="1">
      <alignment horizontal="center" vertical="center" wrapText="1"/>
    </xf>
    <xf numFmtId="0" fontId="24" fillId="7" borderId="4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5" xfId="0" applyFont="1" applyFill="1" applyBorder="1" applyAlignment="1">
      <alignment horizontal="center" vertical="center" wrapText="1"/>
    </xf>
    <xf numFmtId="0" fontId="23" fillId="6" borderId="13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0" fillId="7" borderId="23" xfId="0" applyFont="1" applyFill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/>
    </xf>
    <xf numFmtId="0" fontId="23" fillId="0" borderId="5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0" fillId="4" borderId="48" xfId="0" applyFont="1" applyFill="1" applyBorder="1" applyAlignment="1">
      <alignment horizontal="center"/>
    </xf>
    <xf numFmtId="0" fontId="20" fillId="4" borderId="12" xfId="0" applyFont="1" applyFill="1" applyBorder="1" applyAlignment="1">
      <alignment horizontal="center"/>
    </xf>
    <xf numFmtId="0" fontId="20" fillId="4" borderId="49" xfId="0" applyFont="1" applyFill="1" applyBorder="1" applyAlignment="1">
      <alignment horizontal="center"/>
    </xf>
    <xf numFmtId="0" fontId="20" fillId="18" borderId="0" xfId="0" applyFont="1" applyFill="1" applyAlignment="1">
      <alignment horizontal="center"/>
    </xf>
    <xf numFmtId="0" fontId="17" fillId="18" borderId="0" xfId="0" applyFont="1" applyFill="1" applyAlignment="1">
      <alignment horizontal="center" vertical="center" wrapText="1"/>
    </xf>
    <xf numFmtId="0" fontId="24" fillId="18" borderId="1" xfId="0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24" fillId="4" borderId="48" xfId="0" applyFont="1" applyFill="1" applyBorder="1" applyAlignment="1">
      <alignment horizontal="center"/>
    </xf>
    <xf numFmtId="0" fontId="24" fillId="4" borderId="12" xfId="0" applyFont="1" applyFill="1" applyBorder="1" applyAlignment="1">
      <alignment horizontal="center"/>
    </xf>
    <xf numFmtId="0" fontId="24" fillId="4" borderId="49" xfId="0" applyFont="1" applyFill="1" applyBorder="1" applyAlignment="1">
      <alignment horizontal="center"/>
    </xf>
    <xf numFmtId="0" fontId="11" fillId="4" borderId="48" xfId="0" applyFont="1" applyFill="1" applyBorder="1" applyAlignment="1">
      <alignment horizontal="center"/>
    </xf>
    <xf numFmtId="0" fontId="11" fillId="4" borderId="12" xfId="0" applyFont="1" applyFill="1" applyBorder="1" applyAlignment="1">
      <alignment horizontal="center"/>
    </xf>
    <xf numFmtId="0" fontId="11" fillId="4" borderId="49" xfId="0" applyFont="1" applyFill="1" applyBorder="1" applyAlignment="1">
      <alignment horizontal="center"/>
    </xf>
    <xf numFmtId="0" fontId="20" fillId="18" borderId="29" xfId="0" applyFont="1" applyFill="1" applyBorder="1" applyAlignment="1">
      <alignment horizontal="center"/>
    </xf>
    <xf numFmtId="0" fontId="20" fillId="18" borderId="11" xfId="0" applyFont="1" applyFill="1" applyBorder="1" applyAlignment="1">
      <alignment horizontal="center"/>
    </xf>
    <xf numFmtId="0" fontId="12" fillId="18" borderId="29" xfId="0" applyFont="1" applyFill="1" applyBorder="1" applyAlignment="1">
      <alignment horizontal="center"/>
    </xf>
    <xf numFmtId="0" fontId="12" fillId="18" borderId="11" xfId="0" applyFont="1" applyFill="1" applyBorder="1" applyAlignment="1">
      <alignment horizontal="center"/>
    </xf>
    <xf numFmtId="0" fontId="5" fillId="14" borderId="48" xfId="0" applyFont="1" applyFill="1" applyBorder="1" applyAlignment="1">
      <alignment horizontal="center" vertical="center" wrapText="1"/>
    </xf>
    <xf numFmtId="0" fontId="5" fillId="14" borderId="12" xfId="0" applyFont="1" applyFill="1" applyBorder="1" applyAlignment="1">
      <alignment horizontal="center" vertical="center" wrapText="1"/>
    </xf>
    <xf numFmtId="0" fontId="5" fillId="14" borderId="49" xfId="0" applyFont="1" applyFill="1" applyBorder="1" applyAlignment="1">
      <alignment horizontal="center" vertical="center" wrapText="1"/>
    </xf>
    <xf numFmtId="0" fontId="14" fillId="14" borderId="43" xfId="0" applyFont="1" applyFill="1" applyBorder="1" applyAlignment="1">
      <alignment horizontal="center" vertical="top" wrapText="1"/>
    </xf>
    <xf numFmtId="0" fontId="14" fillId="14" borderId="44" xfId="0" applyFont="1" applyFill="1" applyBorder="1" applyAlignment="1">
      <alignment horizontal="center" vertical="top" wrapText="1"/>
    </xf>
    <xf numFmtId="0" fontId="14" fillId="14" borderId="45" xfId="0" applyFont="1" applyFill="1" applyBorder="1" applyAlignment="1">
      <alignment horizontal="center" vertical="top" wrapText="1"/>
    </xf>
    <xf numFmtId="0" fontId="2" fillId="14" borderId="43" xfId="1" applyFont="1" applyFill="1" applyBorder="1" applyAlignment="1">
      <alignment horizontal="center" vertical="center" wrapText="1"/>
    </xf>
    <xf numFmtId="0" fontId="2" fillId="14" borderId="44" xfId="1" applyFont="1" applyFill="1" applyBorder="1" applyAlignment="1">
      <alignment horizontal="center" vertical="center" wrapText="1"/>
    </xf>
    <xf numFmtId="0" fontId="2" fillId="14" borderId="45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0066B3"/>
      <color rgb="FFB3CB7F"/>
      <color rgb="FFFFFF99"/>
      <color rgb="FFAA1A7A"/>
      <color rgb="FFED9F13"/>
      <color rgb="FFC5FFDF"/>
      <color rgb="FFE0EBF8"/>
      <color rgb="FF54C9CC"/>
      <color rgb="FF48A23F"/>
      <color rgb="FFFFC3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latin typeface="+mn-lt"/>
              </a:defRPr>
            </a:pPr>
            <a:r>
              <a:rPr lang="en-CA" sz="1600">
                <a:latin typeface="+mn-lt"/>
              </a:rPr>
              <a:t>What is in our school's garbage?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7A98-43D4-9B3C-BBB6EC765460}"/>
              </c:ext>
            </c:extLst>
          </c:dPt>
          <c:dPt>
            <c:idx val="5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3-7A98-43D4-9B3C-BBB6EC765460}"/>
              </c:ext>
            </c:extLst>
          </c:dPt>
          <c:dPt>
            <c:idx val="6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5-7A98-43D4-9B3C-BBB6EC765460}"/>
              </c:ext>
            </c:extLst>
          </c:dPt>
          <c:dPt>
            <c:idx val="7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7-7A98-43D4-9B3C-BBB6EC765460}"/>
              </c:ext>
            </c:extLst>
          </c:dPt>
          <c:dPt>
            <c:idx val="8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9-7A98-43D4-9B3C-BBB6EC765460}"/>
              </c:ext>
            </c:extLst>
          </c:dPt>
          <c:dPt>
            <c:idx val="9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B-7A98-43D4-9B3C-BBB6EC765460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D-7A98-43D4-9B3C-BBB6EC765460}"/>
              </c:ext>
            </c:extLst>
          </c:dPt>
          <c:dPt>
            <c:idx val="1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F-7A98-43D4-9B3C-BBB6EC765460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1-7A98-43D4-9B3C-BBB6EC765460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3-7A98-43D4-9B3C-BBB6EC765460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15-7A98-43D4-9B3C-BBB6EC765460}"/>
              </c:ext>
            </c:extLst>
          </c:dPt>
          <c:dPt>
            <c:idx val="15"/>
            <c:invertIfNegative val="0"/>
            <c:bubble3D val="0"/>
            <c:spPr>
              <a:solidFill>
                <a:srgbClr val="FFC72C"/>
              </a:solidFill>
            </c:spPr>
            <c:extLst>
              <c:ext xmlns:c16="http://schemas.microsoft.com/office/drawing/2014/chart" uri="{C3380CC4-5D6E-409C-BE32-E72D297353CC}">
                <c16:uniqueId val="{00000017-7A98-43D4-9B3C-BBB6EC765460}"/>
              </c:ext>
            </c:extLst>
          </c:dPt>
          <c:dPt>
            <c:idx val="16"/>
            <c:invertIfNegative val="0"/>
            <c:bubble3D val="0"/>
            <c:spPr>
              <a:solidFill>
                <a:srgbClr val="FFC72C"/>
              </a:solidFill>
            </c:spPr>
            <c:extLst>
              <c:ext xmlns:c16="http://schemas.microsoft.com/office/drawing/2014/chart" uri="{C3380CC4-5D6E-409C-BE32-E72D297353CC}">
                <c16:uniqueId val="{00000019-7A98-43D4-9B3C-BBB6EC765460}"/>
              </c:ext>
            </c:extLst>
          </c:dPt>
          <c:cat>
            <c:strRef>
              <c:f>'Waste Audit Data'!$B$7:$B$23</c:f>
              <c:strCache>
                <c:ptCount val="17"/>
                <c:pt idx="0">
                  <c:v>Paper</c:v>
                </c:pt>
                <c:pt idx="1">
                  <c:v>Cardboard Boxes</c:v>
                </c:pt>
                <c:pt idx="2">
                  <c:v>Recycling (DrinkContainers)</c:v>
                </c:pt>
                <c:pt idx="3">
                  <c:v>Recycling (Food Packaging)    </c:v>
                </c:pt>
                <c:pt idx="4">
                  <c:v>Recycling (Other Items)</c:v>
                </c:pt>
                <c:pt idx="5">
                  <c:v>Food We Should Eat (Avoidable Food Waste) </c:v>
                </c:pt>
                <c:pt idx="6">
                  <c:v>Food We Can't Eat (Unavoidable Food Waste)</c:v>
                </c:pt>
                <c:pt idx="7">
                  <c:v>Paper Towels, Tissues, Napkins, Paper Scraps</c:v>
                </c:pt>
                <c:pt idx="8">
                  <c:v>Compostable Food Packaging</c:v>
                </c:pt>
                <c:pt idx="9">
                  <c:v>Garbage Sent to Landfill (Food Packaging)</c:v>
                </c:pt>
                <c:pt idx="10">
                  <c:v>Garbage Sent To Landfill (Drink Containers)</c:v>
                </c:pt>
                <c:pt idx="11">
                  <c:v>Garbage Sent to Landfill (Other Items)</c:v>
                </c:pt>
                <c:pt idx="12">
                  <c:v>Hazardous OR Electronic Waste</c:v>
                </c:pt>
                <c:pt idx="13">
                  <c:v>Reusable Things</c:v>
                </c:pt>
                <c:pt idx="14">
                  <c:v>Liquid Waste *Not including bucket weight</c:v>
                </c:pt>
                <c:pt idx="15">
                  <c:v>Special Item Category:</c:v>
                </c:pt>
                <c:pt idx="16">
                  <c:v>Special Item Category:</c:v>
                </c:pt>
              </c:strCache>
            </c:strRef>
          </c:cat>
          <c:val>
            <c:numRef>
              <c:f>'Waste Audit Data'!$H$7:$H$23</c:f>
              <c:numCache>
                <c:formatCode>0.00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7A98-43D4-9B3C-BBB6EC765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03424"/>
        <c:axId val="108905600"/>
      </c:barChart>
      <c:catAx>
        <c:axId val="10890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+mn-lt"/>
                  </a:defRPr>
                </a:pPr>
                <a:r>
                  <a:rPr lang="en-CA">
                    <a:latin typeface="+mn-lt"/>
                  </a:rPr>
                  <a:t>Type of Waste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5400000" vert="horz"/>
          <a:lstStyle/>
          <a:p>
            <a:pPr>
              <a:defRPr>
                <a:latin typeface="+mn-lt"/>
              </a:defRPr>
            </a:pPr>
            <a:endParaRPr lang="en-US"/>
          </a:p>
        </c:txPr>
        <c:crossAx val="108905600"/>
        <c:crosses val="autoZero"/>
        <c:auto val="1"/>
        <c:lblAlgn val="ctr"/>
        <c:lblOffset val="100"/>
        <c:noMultiLvlLbl val="0"/>
      </c:catAx>
      <c:valAx>
        <c:axId val="108905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+mn-lt"/>
                  </a:defRPr>
                </a:pPr>
                <a:r>
                  <a:rPr lang="en-CA">
                    <a:latin typeface="+mn-lt"/>
                  </a:rPr>
                  <a:t>Weight of waste (kg)</a:t>
                </a:r>
              </a:p>
              <a:p>
                <a:pPr>
                  <a:defRPr>
                    <a:latin typeface="+mn-lt"/>
                  </a:defRPr>
                </a:pPr>
                <a:endParaRPr lang="en-CA">
                  <a:latin typeface="+mn-lt"/>
                </a:endParaRP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089034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en-CA">
                <a:latin typeface="+mn-lt"/>
              </a:rPr>
              <a:t>What is in the recycling bin?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DB5D-4958-AE7D-FD6BFAC335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  <a:latin typeface="+mn-lt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'Waste Graphs - Recycling'!$A$67:$A$68</c:f>
              <c:strCache>
                <c:ptCount val="2"/>
                <c:pt idx="0">
                  <c:v>Recycling</c:v>
                </c:pt>
                <c:pt idx="1">
                  <c:v>Garbage, food &amp; liquids</c:v>
                </c:pt>
              </c:strCache>
            </c:strRef>
          </c:cat>
          <c:val>
            <c:numRef>
              <c:f>'Waste Graphs - Recycling'!$B$67:$B$68</c:f>
              <c:numCache>
                <c:formatCode>0%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5D-4958-AE7D-FD6BFAC3351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latin typeface="+mn-lt"/>
              </a:defRPr>
            </a:pPr>
            <a:r>
              <a:rPr lang="en-CA" sz="1600">
                <a:latin typeface="+mn-lt"/>
              </a:rPr>
              <a:t>How much waste is actually </a:t>
            </a:r>
          </a:p>
          <a:p>
            <a:pPr>
              <a:defRPr sz="1600">
                <a:latin typeface="+mn-lt"/>
              </a:defRPr>
            </a:pPr>
            <a:r>
              <a:rPr lang="en-CA" sz="1600">
                <a:latin typeface="+mn-lt"/>
              </a:rPr>
              <a:t>food and beverage packaging?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'Waste Graphs - Garbage'!$A$96</c:f>
              <c:strCache>
                <c:ptCount val="1"/>
                <c:pt idx="0">
                  <c:v>Food packaging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latin typeface="+mn-lt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'Waste Graphs - Garbage'!$B$95:$C$95</c:f>
              <c:strCache>
                <c:ptCount val="2"/>
                <c:pt idx="0">
                  <c:v>In Garbage</c:v>
                </c:pt>
                <c:pt idx="1">
                  <c:v>In Recycling</c:v>
                </c:pt>
              </c:strCache>
            </c:strRef>
          </c:cat>
          <c:val>
            <c:numRef>
              <c:f>'Waste Graphs - Garbage'!$B$96:$C$96</c:f>
              <c:numCache>
                <c:formatCode>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1-4188-AFF1-B5633B447B8B}"/>
            </c:ext>
          </c:extLst>
        </c:ser>
        <c:ser>
          <c:idx val="1"/>
          <c:order val="1"/>
          <c:tx>
            <c:strRef>
              <c:f>'Waste Graphs - Garbage'!$A$97</c:f>
              <c:strCache>
                <c:ptCount val="1"/>
                <c:pt idx="0">
                  <c:v>Beverage packaging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latin typeface="+mn-lt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'Waste Graphs - Garbage'!$B$95:$C$95</c:f>
              <c:strCache>
                <c:ptCount val="2"/>
                <c:pt idx="0">
                  <c:v>In Garbage</c:v>
                </c:pt>
                <c:pt idx="1">
                  <c:v>In Recycling</c:v>
                </c:pt>
              </c:strCache>
            </c:strRef>
          </c:cat>
          <c:val>
            <c:numRef>
              <c:f>'Waste Graphs - Garbage'!$B$97:$C$97</c:f>
              <c:numCache>
                <c:formatCode>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1-4188-AFF1-B5633B447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8939904"/>
        <c:axId val="108945792"/>
      </c:barChart>
      <c:catAx>
        <c:axId val="108939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+mn-lt"/>
              </a:defRPr>
            </a:pPr>
            <a:endParaRPr lang="en-US"/>
          </a:p>
        </c:txPr>
        <c:crossAx val="108945792"/>
        <c:crosses val="autoZero"/>
        <c:auto val="1"/>
        <c:lblAlgn val="ctr"/>
        <c:lblOffset val="100"/>
        <c:noMultiLvlLbl val="0"/>
      </c:catAx>
      <c:valAx>
        <c:axId val="108945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>
                    <a:latin typeface="+mn-lt"/>
                  </a:defRPr>
                </a:pPr>
                <a:r>
                  <a:rPr lang="en-CA" sz="1100">
                    <a:latin typeface="+mn-lt"/>
                  </a:rPr>
                  <a:t>Kilograms of waste produced daily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en-US"/>
          </a:p>
        </c:txPr>
        <c:crossAx val="10893990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100" b="1">
              <a:latin typeface="+mn-lt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latin typeface="+mn-lt"/>
              </a:defRPr>
            </a:pPr>
            <a:r>
              <a:rPr lang="en-CA" sz="1600">
                <a:latin typeface="+mn-lt"/>
              </a:rPr>
              <a:t>How</a:t>
            </a:r>
            <a:r>
              <a:rPr lang="en-CA" sz="1600" baseline="0">
                <a:latin typeface="+mn-lt"/>
              </a:rPr>
              <a:t> much garbage is actually recyclable?</a:t>
            </a:r>
            <a:endParaRPr lang="en-CA" sz="1600">
              <a:latin typeface="+mn-lt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4347-46D9-9857-7BFD4DC3CAC6}"/>
              </c:ext>
            </c:extLst>
          </c:dPt>
          <c:dLbls>
            <c:dLbl>
              <c:idx val="1"/>
              <c:layout>
                <c:manualLayout>
                  <c:x val="9.0960629921259847E-2"/>
                  <c:y val="-0.1313987314085738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47-46D9-9857-7BFD4DC3CA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en-CA" sz="1600" b="1" i="0" u="none" strike="noStrike" kern="1200" baseline="0">
                    <a:solidFill>
                      <a:sysClr val="window" lastClr="FFFFFF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'Waste Graphs - Garbage'!$A$129:$A$130</c:f>
              <c:strCache>
                <c:ptCount val="2"/>
                <c:pt idx="0">
                  <c:v>Recyclable waste in garbage bin</c:v>
                </c:pt>
                <c:pt idx="1">
                  <c:v>Garbage in garbage bin</c:v>
                </c:pt>
              </c:strCache>
            </c:strRef>
          </c:cat>
          <c:val>
            <c:numRef>
              <c:f>'Waste Graphs - Garbage'!$B$129:$B$130</c:f>
              <c:numCache>
                <c:formatCode>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47-46D9-9857-7BFD4DC3C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lang="en-CA"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en-US">
                <a:latin typeface="+mn-lt"/>
              </a:rPr>
              <a:t>How much garbage is actually food waste?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"/>
          <c:dPt>
            <c:idx val="0"/>
            <c:bubble3D val="0"/>
            <c:spPr>
              <a:blipFill dpi="0" rotWithShape="1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7E0-4143-8B3F-CF33D732E5C5}"/>
              </c:ext>
            </c:extLst>
          </c:dPt>
          <c:dPt>
            <c:idx val="1"/>
            <c:bubble3D val="0"/>
            <c:spPr>
              <a:blipFill dpi="0" rotWithShape="1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7E0-4143-8B3F-CF33D732E5C5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7E0-4143-8B3F-CF33D732E5C5}"/>
              </c:ext>
            </c:extLst>
          </c:dPt>
          <c:dLbls>
            <c:dLbl>
              <c:idx val="0"/>
              <c:layout>
                <c:manualLayout>
                  <c:x val="4.5523520485584126E-2"/>
                  <c:y val="0.1114594218042494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E0-4143-8B3F-CF33D732E5C5}"/>
                </c:ext>
              </c:extLst>
            </c:dLbl>
            <c:dLbl>
              <c:idx val="1"/>
              <c:layout>
                <c:manualLayout>
                  <c:x val="8.2270931295238034E-2"/>
                  <c:y val="2.35504652827487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E0-4143-8B3F-CF33D732E5C5}"/>
                </c:ext>
              </c:extLst>
            </c:dLbl>
            <c:dLbl>
              <c:idx val="2"/>
              <c:layout>
                <c:manualLayout>
                  <c:x val="-2.9728725380899317E-2"/>
                  <c:y val="-3.7878787878787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E0-4143-8B3F-CF33D732E5C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latin typeface="+mn-lt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'Waste Graphs - Garbage'!$A$70:$A$72</c:f>
              <c:strCache>
                <c:ptCount val="3"/>
                <c:pt idx="0">
                  <c:v>Avoidable food waste</c:v>
                </c:pt>
                <c:pt idx="1">
                  <c:v>Unavoidable food waste</c:v>
                </c:pt>
                <c:pt idx="2">
                  <c:v>Other waste</c:v>
                </c:pt>
              </c:strCache>
            </c:strRef>
          </c:cat>
          <c:val>
            <c:numRef>
              <c:f>'Waste Graphs - Garbage'!$B$70:$B$72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E0-4143-8B3F-CF33D732E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CA">
                <a:latin typeface="Century Gothic" panose="020B0502020202020204" pitchFamily="34" charset="0"/>
              </a:rPr>
              <a:t>What is in our school's garbage?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8872-4663-BE25-504038CA27A8}"/>
              </c:ext>
            </c:extLst>
          </c:dPt>
          <c:dPt>
            <c:idx val="1"/>
            <c:bubble3D val="0"/>
            <c:spPr>
              <a:solidFill>
                <a:srgbClr val="48A23F"/>
              </a:solidFill>
            </c:spPr>
            <c:extLst>
              <c:ext xmlns:c16="http://schemas.microsoft.com/office/drawing/2014/chart" uri="{C3380CC4-5D6E-409C-BE32-E72D297353CC}">
                <c16:uniqueId val="{00000003-8872-4663-BE25-504038CA27A8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5-8872-4663-BE25-504038CA27A8}"/>
              </c:ext>
            </c:extLst>
          </c:dPt>
          <c:dPt>
            <c:idx val="3"/>
            <c:bubble3D val="0"/>
            <c:spPr>
              <a:solidFill>
                <a:schemeClr val="bg2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8872-4663-BE25-504038CA27A8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8872-4663-BE25-504038CA27A8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B-8872-4663-BE25-504038CA27A8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bg1"/>
                      </a:solidFill>
                      <a:latin typeface="+mn-lt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72-4663-BE25-504038CA27A8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bg1"/>
                      </a:solidFill>
                      <a:latin typeface="+mn-lt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72-4663-BE25-504038CA27A8}"/>
                </c:ext>
              </c:extLst>
            </c:dLbl>
            <c:dLbl>
              <c:idx val="2"/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bg1"/>
                      </a:solidFill>
                      <a:latin typeface="+mn-lt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72-4663-BE25-504038CA27A8}"/>
                </c:ext>
              </c:extLst>
            </c:dLbl>
            <c:dLbl>
              <c:idx val="3"/>
              <c:layout>
                <c:manualLayout>
                  <c:x val="-1.9958487331940649E-2"/>
                  <c:y val="3.38741336089465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872-4663-BE25-504038CA27A8}"/>
                </c:ext>
              </c:extLst>
            </c:dLbl>
            <c:dLbl>
              <c:idx val="4"/>
              <c:layout>
                <c:manualLayout>
                  <c:x val="-8.5369462745728212E-3"/>
                  <c:y val="-1.44745896400255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872-4663-BE25-504038CA27A8}"/>
                </c:ext>
              </c:extLst>
            </c:dLbl>
            <c:dLbl>
              <c:idx val="5"/>
              <c:layout>
                <c:manualLayout>
                  <c:x val="1.8172706090310138E-2"/>
                  <c:y val="4.4580437807968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872-4663-BE25-504038CA27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latin typeface="+mn-lt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'Waste Audit Data'!$K$29:$K$34</c:f>
              <c:strCache>
                <c:ptCount val="6"/>
                <c:pt idx="0">
                  <c:v>Recyclable Waste</c:v>
                </c:pt>
                <c:pt idx="1">
                  <c:v>Compostable Waste</c:v>
                </c:pt>
                <c:pt idx="2">
                  <c:v>Garbage</c:v>
                </c:pt>
                <c:pt idx="3">
                  <c:v>Hazardous OR Electronic Waste</c:v>
                </c:pt>
                <c:pt idx="4">
                  <c:v>Reusable Things</c:v>
                </c:pt>
                <c:pt idx="5">
                  <c:v>Liquid Waste</c:v>
                </c:pt>
              </c:strCache>
            </c:strRef>
          </c:cat>
          <c:val>
            <c:numRef>
              <c:f>'Waste Audit Data'!$L$29:$L$34</c:f>
              <c:numCache>
                <c:formatCode>0.0%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72-4663-BE25-504038CA27A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latin typeface="+mn-lt"/>
              </a:defRPr>
            </a:pPr>
            <a:r>
              <a:rPr lang="en-CA" sz="1600">
                <a:latin typeface="+mn-lt"/>
              </a:rPr>
              <a:t>What is in our school's recycling?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BEBC-4DBE-9DD8-7D0C9BE44E88}"/>
              </c:ext>
            </c:extLst>
          </c:dPt>
          <c:dPt>
            <c:idx val="5"/>
            <c:invertIfNegative val="0"/>
            <c:bubble3D val="0"/>
            <c:spPr>
              <a:solidFill>
                <a:srgbClr val="48A23F"/>
              </a:solidFill>
            </c:spPr>
            <c:extLst>
              <c:ext xmlns:c16="http://schemas.microsoft.com/office/drawing/2014/chart" uri="{C3380CC4-5D6E-409C-BE32-E72D297353CC}">
                <c16:uniqueId val="{00000003-BEBC-4DBE-9DD8-7D0C9BE44E88}"/>
              </c:ext>
            </c:extLst>
          </c:dPt>
          <c:dPt>
            <c:idx val="6"/>
            <c:invertIfNegative val="0"/>
            <c:bubble3D val="0"/>
            <c:spPr>
              <a:solidFill>
                <a:srgbClr val="48A23F"/>
              </a:solidFill>
            </c:spPr>
            <c:extLst>
              <c:ext xmlns:c16="http://schemas.microsoft.com/office/drawing/2014/chart" uri="{C3380CC4-5D6E-409C-BE32-E72D297353CC}">
                <c16:uniqueId val="{00000005-BEBC-4DBE-9DD8-7D0C9BE44E88}"/>
              </c:ext>
            </c:extLst>
          </c:dPt>
          <c:dPt>
            <c:idx val="7"/>
            <c:invertIfNegative val="0"/>
            <c:bubble3D val="0"/>
            <c:spPr>
              <a:solidFill>
                <a:srgbClr val="48A23F"/>
              </a:solidFill>
            </c:spPr>
            <c:extLst>
              <c:ext xmlns:c16="http://schemas.microsoft.com/office/drawing/2014/chart" uri="{C3380CC4-5D6E-409C-BE32-E72D297353CC}">
                <c16:uniqueId val="{00000007-BEBC-4DBE-9DD8-7D0C9BE44E88}"/>
              </c:ext>
            </c:extLst>
          </c:dPt>
          <c:dPt>
            <c:idx val="8"/>
            <c:invertIfNegative val="0"/>
            <c:bubble3D val="0"/>
            <c:spPr>
              <a:solidFill>
                <a:srgbClr val="48A23F"/>
              </a:solidFill>
            </c:spPr>
            <c:extLst>
              <c:ext xmlns:c16="http://schemas.microsoft.com/office/drawing/2014/chart" uri="{C3380CC4-5D6E-409C-BE32-E72D297353CC}">
                <c16:uniqueId val="{00000009-BEBC-4DBE-9DD8-7D0C9BE44E88}"/>
              </c:ext>
            </c:extLst>
          </c:dPt>
          <c:dPt>
            <c:idx val="9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B-BEBC-4DBE-9DD8-7D0C9BE44E88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D-BEBC-4DBE-9DD8-7D0C9BE44E88}"/>
              </c:ext>
            </c:extLst>
          </c:dPt>
          <c:dPt>
            <c:idx val="1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F-BEBC-4DBE-9DD8-7D0C9BE44E88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1-BEBC-4DBE-9DD8-7D0C9BE44E88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3-BEBC-4DBE-9DD8-7D0C9BE44E88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15-BEBC-4DBE-9DD8-7D0C9BE44E88}"/>
              </c:ext>
            </c:extLst>
          </c:dPt>
          <c:dPt>
            <c:idx val="15"/>
            <c:invertIfNegative val="0"/>
            <c:bubble3D val="0"/>
            <c:spPr>
              <a:solidFill>
                <a:srgbClr val="FFC72C"/>
              </a:solidFill>
            </c:spPr>
            <c:extLst>
              <c:ext xmlns:c16="http://schemas.microsoft.com/office/drawing/2014/chart" uri="{C3380CC4-5D6E-409C-BE32-E72D297353CC}">
                <c16:uniqueId val="{00000017-BEBC-4DBE-9DD8-7D0C9BE44E88}"/>
              </c:ext>
            </c:extLst>
          </c:dPt>
          <c:dPt>
            <c:idx val="16"/>
            <c:invertIfNegative val="0"/>
            <c:bubble3D val="0"/>
            <c:spPr>
              <a:solidFill>
                <a:srgbClr val="FFC72C"/>
              </a:solidFill>
            </c:spPr>
            <c:extLst>
              <c:ext xmlns:c16="http://schemas.microsoft.com/office/drawing/2014/chart" uri="{C3380CC4-5D6E-409C-BE32-E72D297353CC}">
                <c16:uniqueId val="{00000019-BEBC-4DBE-9DD8-7D0C9BE44E88}"/>
              </c:ext>
            </c:extLst>
          </c:dPt>
          <c:cat>
            <c:strRef>
              <c:f>'Waste Audit Data'!$B$7:$B$23</c:f>
              <c:strCache>
                <c:ptCount val="17"/>
                <c:pt idx="0">
                  <c:v>Paper</c:v>
                </c:pt>
                <c:pt idx="1">
                  <c:v>Cardboard Boxes</c:v>
                </c:pt>
                <c:pt idx="2">
                  <c:v>Recycling (DrinkContainers)</c:v>
                </c:pt>
                <c:pt idx="3">
                  <c:v>Recycling (Food Packaging)    </c:v>
                </c:pt>
                <c:pt idx="4">
                  <c:v>Recycling (Other Items)</c:v>
                </c:pt>
                <c:pt idx="5">
                  <c:v>Food We Should Eat (Avoidable Food Waste) </c:v>
                </c:pt>
                <c:pt idx="6">
                  <c:v>Food We Can't Eat (Unavoidable Food Waste)</c:v>
                </c:pt>
                <c:pt idx="7">
                  <c:v>Paper Towels, Tissues, Napkins, Paper Scraps</c:v>
                </c:pt>
                <c:pt idx="8">
                  <c:v>Compostable Food Packaging</c:v>
                </c:pt>
                <c:pt idx="9">
                  <c:v>Garbage Sent to Landfill (Food Packaging)</c:v>
                </c:pt>
                <c:pt idx="10">
                  <c:v>Garbage Sent To Landfill (Drink Containers)</c:v>
                </c:pt>
                <c:pt idx="11">
                  <c:v>Garbage Sent to Landfill (Other Items)</c:v>
                </c:pt>
                <c:pt idx="12">
                  <c:v>Hazardous OR Electronic Waste</c:v>
                </c:pt>
                <c:pt idx="13">
                  <c:v>Reusable Things</c:v>
                </c:pt>
                <c:pt idx="14">
                  <c:v>Liquid Waste *Not including bucket weight</c:v>
                </c:pt>
                <c:pt idx="15">
                  <c:v>Special Item Category:</c:v>
                </c:pt>
                <c:pt idx="16">
                  <c:v>Special Item Category:</c:v>
                </c:pt>
              </c:strCache>
            </c:strRef>
          </c:cat>
          <c:val>
            <c:numRef>
              <c:f>'Waste Audit Data'!$P$7:$P$23</c:f>
              <c:numCache>
                <c:formatCode>0.00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BEBC-4DBE-9DD8-7D0C9BE44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411328"/>
        <c:axId val="109413504"/>
      </c:barChart>
      <c:catAx>
        <c:axId val="10941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+mn-lt"/>
                  </a:defRPr>
                </a:pPr>
                <a:r>
                  <a:rPr lang="en-US">
                    <a:latin typeface="+mn-lt"/>
                  </a:rPr>
                  <a:t>Type of Waste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5400000" vert="horz"/>
          <a:lstStyle/>
          <a:p>
            <a:pPr>
              <a:defRPr sz="900"/>
            </a:pPr>
            <a:endParaRPr lang="en-US"/>
          </a:p>
        </c:txPr>
        <c:crossAx val="109413504"/>
        <c:crosses val="autoZero"/>
        <c:auto val="1"/>
        <c:lblAlgn val="ctr"/>
        <c:lblOffset val="100"/>
        <c:noMultiLvlLbl val="0"/>
      </c:catAx>
      <c:valAx>
        <c:axId val="109413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+mn-lt"/>
                  </a:defRPr>
                </a:pPr>
                <a:r>
                  <a:rPr lang="en-CA">
                    <a:latin typeface="+mn-lt"/>
                  </a:rPr>
                  <a:t>Weight</a:t>
                </a:r>
                <a:r>
                  <a:rPr lang="en-CA" baseline="0">
                    <a:latin typeface="+mn-lt"/>
                  </a:rPr>
                  <a:t> of Waste (kg)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094113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en-CA">
                <a:latin typeface="+mn-lt"/>
              </a:rPr>
              <a:t>Are recyclables</a:t>
            </a:r>
            <a:r>
              <a:rPr lang="en-CA" baseline="0">
                <a:latin typeface="+mn-lt"/>
              </a:rPr>
              <a:t> making it into recycling bins?</a:t>
            </a:r>
            <a:endParaRPr lang="en-CA">
              <a:latin typeface="+mn-lt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483A-4D8D-A7A1-99C72249D12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solidFill>
                      <a:schemeClr val="bg1"/>
                    </a:solidFill>
                    <a:latin typeface="+mn-lt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'Waste Audit Data'!$K$41:$K$42</c:f>
              <c:strCache>
                <c:ptCount val="2"/>
                <c:pt idx="0">
                  <c:v>Recyclable waste captured [Recyclable waste in recycling bins]</c:v>
                </c:pt>
                <c:pt idx="1">
                  <c:v>Recyclable waste NOT captured [Recyclable waste in garbage bins]</c:v>
                </c:pt>
              </c:strCache>
            </c:strRef>
          </c:cat>
          <c:val>
            <c:numRef>
              <c:f>'Waste Audit Data'!$L$41:$L$42</c:f>
              <c:numCache>
                <c:formatCode>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3A-4D8D-A7A1-99C72249D1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egendEntry>
        <c:idx val="0"/>
        <c:txPr>
          <a:bodyPr/>
          <a:lstStyle/>
          <a:p>
            <a:pPr>
              <a:defRPr sz="1100" b="1">
                <a:latin typeface="+mn-lt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100" b="1">
                <a:latin typeface="+mn-lt"/>
              </a:defRPr>
            </a:pPr>
            <a:endParaRPr lang="en-US"/>
          </a:p>
        </c:txPr>
      </c:legendEntry>
      <c:overlay val="0"/>
      <c:txPr>
        <a:bodyPr/>
        <a:lstStyle/>
        <a:p>
          <a:pPr>
            <a:defRPr sz="1100" b="1">
              <a:latin typeface="+mn-lt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en-CA">
                <a:latin typeface="+mn-lt"/>
              </a:rPr>
              <a:t>What is in our school's recycling?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C427-4C9A-ADE4-FB7B4B2BF623}"/>
              </c:ext>
            </c:extLst>
          </c:dPt>
          <c:dPt>
            <c:idx val="1"/>
            <c:bubble3D val="0"/>
            <c:spPr>
              <a:solidFill>
                <a:srgbClr val="48A23F"/>
              </a:solidFill>
            </c:spPr>
            <c:extLst>
              <c:ext xmlns:c16="http://schemas.microsoft.com/office/drawing/2014/chart" uri="{C3380CC4-5D6E-409C-BE32-E72D297353CC}">
                <c16:uniqueId val="{00000003-C427-4C9A-ADE4-FB7B4B2BF623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5-C427-4C9A-ADE4-FB7B4B2BF623}"/>
              </c:ext>
            </c:extLst>
          </c:dPt>
          <c:dPt>
            <c:idx val="3"/>
            <c:bubble3D val="0"/>
            <c:spPr>
              <a:solidFill>
                <a:schemeClr val="bg2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C427-4C9A-ADE4-FB7B4B2BF623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C427-4C9A-ADE4-FB7B4B2BF623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B-C427-4C9A-ADE4-FB7B4B2BF623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bg1"/>
                      </a:solidFill>
                      <a:latin typeface="+mn-lt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27-4C9A-ADE4-FB7B4B2BF623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bg1"/>
                      </a:solidFill>
                      <a:latin typeface="+mn-lt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27-4C9A-ADE4-FB7B4B2BF623}"/>
                </c:ext>
              </c:extLst>
            </c:dLbl>
            <c:dLbl>
              <c:idx val="2"/>
              <c:spPr/>
              <c:txPr>
                <a:bodyPr/>
                <a:lstStyle/>
                <a:p>
                  <a:pPr>
                    <a:defRPr sz="1200" b="1">
                      <a:solidFill>
                        <a:schemeClr val="bg1"/>
                      </a:solidFill>
                      <a:latin typeface="+mn-lt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27-4C9A-ADE4-FB7B4B2BF623}"/>
                </c:ext>
              </c:extLst>
            </c:dLbl>
            <c:dLbl>
              <c:idx val="3"/>
              <c:layout>
                <c:manualLayout>
                  <c:x val="-2.8711724984556968E-2"/>
                  <c:y val="3.09497595986342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27-4C9A-ADE4-FB7B4B2BF623}"/>
                </c:ext>
              </c:extLst>
            </c:dLbl>
            <c:dLbl>
              <c:idx val="4"/>
              <c:layout>
                <c:manualLayout>
                  <c:x val="2.6065395624196718E-3"/>
                  <c:y val="2.10874968062620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27-4C9A-ADE4-FB7B4B2BF623}"/>
                </c:ext>
              </c:extLst>
            </c:dLbl>
            <c:dLbl>
              <c:idx val="5"/>
              <c:layout>
                <c:manualLayout>
                  <c:x val="-1.7785312158519868E-2"/>
                  <c:y val="-1.701716488978700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27-4C9A-ADE4-FB7B4B2BF6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latin typeface="+mn-lt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'Waste Audit Data'!$K$29:$K$34</c:f>
              <c:strCache>
                <c:ptCount val="6"/>
                <c:pt idx="0">
                  <c:v>Recyclable Waste</c:v>
                </c:pt>
                <c:pt idx="1">
                  <c:v>Compostable Waste</c:v>
                </c:pt>
                <c:pt idx="2">
                  <c:v>Garbage</c:v>
                </c:pt>
                <c:pt idx="3">
                  <c:v>Hazardous OR Electronic Waste</c:v>
                </c:pt>
                <c:pt idx="4">
                  <c:v>Reusable Things</c:v>
                </c:pt>
                <c:pt idx="5">
                  <c:v>Liquid Waste</c:v>
                </c:pt>
              </c:strCache>
            </c:strRef>
          </c:cat>
          <c:val>
            <c:numRef>
              <c:f>'Waste Audit Data'!$M$29:$M$34</c:f>
              <c:numCache>
                <c:formatCode>0.0%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427-4C9A-ADE4-FB7B4B2BF62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en-CA">
                <a:latin typeface="+mn-lt"/>
              </a:rPr>
              <a:t>Are recyclables going in the right </a:t>
            </a:r>
            <a:r>
              <a:rPr lang="en-CA" baseline="0">
                <a:latin typeface="+mn-lt"/>
              </a:rPr>
              <a:t>bin?</a:t>
            </a:r>
            <a:endParaRPr lang="en-CA">
              <a:latin typeface="+mn-lt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7D40-4B26-B2D6-4F24F9644C5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3-7D40-4B26-B2D6-4F24F9644C5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  <a:latin typeface="+mn-lt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'Waste Graphs - Recycling'!$Q$69:$Q$70</c:f>
              <c:strCache>
                <c:ptCount val="2"/>
                <c:pt idx="0">
                  <c:v>NO - Recyclables tossed in the garbage bin</c:v>
                </c:pt>
                <c:pt idx="1">
                  <c:v>YES - Recyclables tossed in the recycling bin</c:v>
                </c:pt>
              </c:strCache>
            </c:strRef>
          </c:cat>
          <c:val>
            <c:numRef>
              <c:f>'Waste Graphs - Recycling'!$R$69:$R$70</c:f>
              <c:numCache>
                <c:formatCode>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40-4B26-B2D6-4F24F9644C5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3</xdr:row>
      <xdr:rowOff>7620</xdr:rowOff>
    </xdr:from>
    <xdr:to>
      <xdr:col>14</xdr:col>
      <xdr:colOff>525780</xdr:colOff>
      <xdr:row>30</xdr:row>
      <xdr:rowOff>148590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320040</xdr:colOff>
      <xdr:row>98</xdr:row>
      <xdr:rowOff>95250</xdr:rowOff>
    </xdr:from>
    <xdr:to>
      <xdr:col>9</xdr:col>
      <xdr:colOff>15240</xdr:colOff>
      <xdr:row>120</xdr:row>
      <xdr:rowOff>144780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91440</xdr:colOff>
      <xdr:row>130</xdr:row>
      <xdr:rowOff>99060</xdr:rowOff>
    </xdr:from>
    <xdr:to>
      <xdr:col>7</xdr:col>
      <xdr:colOff>22860</xdr:colOff>
      <xdr:row>146</xdr:row>
      <xdr:rowOff>160020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382905</xdr:colOff>
      <xdr:row>67</xdr:row>
      <xdr:rowOff>135255</xdr:rowOff>
    </xdr:from>
    <xdr:to>
      <xdr:col>12</xdr:col>
      <xdr:colOff>22860</xdr:colOff>
      <xdr:row>89</xdr:row>
      <xdr:rowOff>32385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247650</xdr:colOff>
      <xdr:row>32</xdr:row>
      <xdr:rowOff>19049</xdr:rowOff>
    </xdr:from>
    <xdr:to>
      <xdr:col>10</xdr:col>
      <xdr:colOff>438150</xdr:colOff>
      <xdr:row>65</xdr:row>
      <xdr:rowOff>114299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</xdr:row>
      <xdr:rowOff>129540</xdr:rowOff>
    </xdr:from>
    <xdr:to>
      <xdr:col>14</xdr:col>
      <xdr:colOff>518160</xdr:colOff>
      <xdr:row>30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8</xdr:col>
      <xdr:colOff>13335</xdr:colOff>
      <xdr:row>65</xdr:row>
      <xdr:rowOff>45720</xdr:rowOff>
    </xdr:from>
    <xdr:to>
      <xdr:col>15</xdr:col>
      <xdr:colOff>318135</xdr:colOff>
      <xdr:row>84</xdr:row>
      <xdr:rowOff>158115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409574</xdr:colOff>
      <xdr:row>31</xdr:row>
      <xdr:rowOff>161924</xdr:rowOff>
    </xdr:from>
    <xdr:to>
      <xdr:col>14</xdr:col>
      <xdr:colOff>485775</xdr:colOff>
      <xdr:row>64</xdr:row>
      <xdr:rowOff>28574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7620</xdr:colOff>
      <xdr:row>71</xdr:row>
      <xdr:rowOff>72390</xdr:rowOff>
    </xdr:from>
    <xdr:to>
      <xdr:col>22</xdr:col>
      <xdr:colOff>365760</xdr:colOff>
      <xdr:row>91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60960</xdr:colOff>
      <xdr:row>68</xdr:row>
      <xdr:rowOff>133350</xdr:rowOff>
    </xdr:from>
    <xdr:to>
      <xdr:col>6</xdr:col>
      <xdr:colOff>152400</xdr:colOff>
      <xdr:row>90</xdr:row>
      <xdr:rowOff>411480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ETPS\Programs\Bus&amp;Info\Environmental%20Education\Waste%20Education%20Programs\ROP%20Development\2018-2019%20Elementary%20Challenge\ROP%20Challenge\Waste%20Audit\S_RB%20Challenge%20Data%20Analysis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1"/>
      <sheetName val="Check 2"/>
      <sheetName val="Check 3"/>
      <sheetName val="Check 4"/>
      <sheetName val="Check 5"/>
      <sheetName val="Check 6"/>
      <sheetName val="Newsletter Information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"/>
  <sheetViews>
    <sheetView tabSelected="1" zoomScale="50" zoomScaleNormal="50" workbookViewId="0">
      <pane xSplit="2" topLeftCell="C1" activePane="topRight" state="frozen"/>
      <selection activeCell="A4" sqref="A4"/>
      <selection pane="topRight" activeCell="B4" sqref="B4"/>
    </sheetView>
  </sheetViews>
  <sheetFormatPr defaultColWidth="8.81640625" defaultRowHeight="12.5" x14ac:dyDescent="0.25"/>
  <cols>
    <col min="1" max="1" width="16" style="1" customWidth="1"/>
    <col min="2" max="2" width="42.7265625" style="1" customWidth="1"/>
    <col min="3" max="3" width="9.81640625" style="1" customWidth="1"/>
    <col min="4" max="4" width="9.54296875" style="1" customWidth="1"/>
    <col min="5" max="5" width="10.1796875" style="1" customWidth="1"/>
    <col min="6" max="6" width="3.90625" style="1" hidden="1" customWidth="1"/>
    <col min="7" max="7" width="10" style="1" customWidth="1"/>
    <col min="8" max="8" width="15.90625" style="1" customWidth="1"/>
    <col min="9" max="9" width="13.1796875" style="1" customWidth="1"/>
    <col min="10" max="10" width="15.81640625" style="1" customWidth="1"/>
    <col min="11" max="11" width="12.54296875" style="1" customWidth="1"/>
    <col min="12" max="12" width="11.81640625" style="1" customWidth="1"/>
    <col min="13" max="13" width="12" style="1" customWidth="1"/>
    <col min="14" max="14" width="12.1796875" style="1" customWidth="1"/>
    <col min="15" max="15" width="11.54296875" style="1" customWidth="1"/>
    <col min="16" max="16" width="10.453125" style="1" customWidth="1"/>
    <col min="17" max="18" width="13.453125" style="1" customWidth="1"/>
    <col min="19" max="19" width="23.453125" style="1" customWidth="1"/>
    <col min="20" max="20" width="20.54296875" style="1" customWidth="1"/>
    <col min="21" max="21" width="6.54296875" style="1" customWidth="1"/>
    <col min="22" max="22" width="14.54296875" style="1" bestFit="1" customWidth="1"/>
    <col min="23" max="23" width="20.54296875" style="1" bestFit="1" customWidth="1"/>
    <col min="24" max="25" width="20.54296875" style="1" customWidth="1"/>
    <col min="26" max="16384" width="8.81640625" style="1"/>
  </cols>
  <sheetData>
    <row r="1" spans="1:26" ht="25" customHeight="1" x14ac:dyDescent="0.25">
      <c r="A1" s="234" t="s">
        <v>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6"/>
    </row>
    <row r="2" spans="1:26" ht="21" customHeight="1" x14ac:dyDescent="0.25">
      <c r="A2" s="165" t="s">
        <v>1</v>
      </c>
      <c r="B2" s="164"/>
    </row>
    <row r="3" spans="1:26" ht="13" thickBot="1" x14ac:dyDescent="0.3">
      <c r="A3" s="21"/>
      <c r="B3" s="21"/>
    </row>
    <row r="4" spans="1:26" ht="63" customHeight="1" thickBot="1" x14ac:dyDescent="0.3">
      <c r="A4" s="33"/>
      <c r="B4" s="161" t="s">
        <v>2</v>
      </c>
      <c r="C4" s="242" t="s">
        <v>3</v>
      </c>
      <c r="D4" s="242"/>
      <c r="E4" s="242"/>
      <c r="F4" s="242"/>
      <c r="G4" s="242"/>
      <c r="H4" s="242"/>
      <c r="I4" s="242"/>
      <c r="J4" s="243"/>
      <c r="K4" s="244" t="s">
        <v>4</v>
      </c>
      <c r="L4" s="245"/>
      <c r="M4" s="245"/>
      <c r="N4" s="245"/>
      <c r="O4" s="245"/>
      <c r="P4" s="245"/>
      <c r="Q4" s="245"/>
      <c r="R4" s="246"/>
      <c r="S4" s="247" t="s">
        <v>5</v>
      </c>
      <c r="T4" s="248"/>
      <c r="U4" s="2"/>
    </row>
    <row r="5" spans="1:26" ht="35.5" customHeight="1" thickBot="1" x14ac:dyDescent="0.3">
      <c r="C5" s="239" t="s">
        <v>6</v>
      </c>
      <c r="D5" s="240"/>
      <c r="E5" s="240"/>
      <c r="F5" s="240"/>
      <c r="G5" s="240"/>
      <c r="H5" s="241"/>
      <c r="I5" s="228" t="s">
        <v>7</v>
      </c>
      <c r="J5" s="228" t="s">
        <v>8</v>
      </c>
      <c r="K5" s="220" t="s">
        <v>9</v>
      </c>
      <c r="L5" s="221"/>
      <c r="M5" s="221"/>
      <c r="N5" s="221"/>
      <c r="O5" s="221"/>
      <c r="P5" s="222"/>
      <c r="Q5" s="207" t="s">
        <v>10</v>
      </c>
      <c r="R5" s="207" t="s">
        <v>8</v>
      </c>
      <c r="S5" s="249" t="s">
        <v>11</v>
      </c>
      <c r="T5" s="251" t="s">
        <v>12</v>
      </c>
    </row>
    <row r="6" spans="1:26" ht="36.65" customHeight="1" thickBot="1" x14ac:dyDescent="0.3">
      <c r="C6" s="76" t="s">
        <v>13</v>
      </c>
      <c r="D6" s="76" t="s">
        <v>14</v>
      </c>
      <c r="E6" s="76" t="s">
        <v>15</v>
      </c>
      <c r="F6" s="76" t="s">
        <v>16</v>
      </c>
      <c r="G6" s="76" t="s">
        <v>17</v>
      </c>
      <c r="H6" s="77" t="s">
        <v>18</v>
      </c>
      <c r="I6" s="230"/>
      <c r="J6" s="230"/>
      <c r="K6" s="91" t="s">
        <v>13</v>
      </c>
      <c r="L6" s="91" t="s">
        <v>14</v>
      </c>
      <c r="M6" s="91" t="s">
        <v>19</v>
      </c>
      <c r="N6" s="91" t="s">
        <v>16</v>
      </c>
      <c r="O6" s="91" t="s">
        <v>17</v>
      </c>
      <c r="P6" s="92" t="s">
        <v>20</v>
      </c>
      <c r="Q6" s="208"/>
      <c r="R6" s="208"/>
      <c r="S6" s="250"/>
      <c r="T6" s="252"/>
    </row>
    <row r="7" spans="1:26" ht="22" customHeight="1" x14ac:dyDescent="0.25">
      <c r="A7" s="207" t="s">
        <v>21</v>
      </c>
      <c r="B7" s="78" t="s">
        <v>22</v>
      </c>
      <c r="C7" s="34"/>
      <c r="D7" s="35"/>
      <c r="E7" s="35"/>
      <c r="F7" s="35"/>
      <c r="G7" s="35"/>
      <c r="H7" s="36">
        <f>SUM(C7:G7)</f>
        <v>0</v>
      </c>
      <c r="I7" s="37" t="e">
        <f t="shared" ref="I7:I23" si="0">H7/$H$24</f>
        <v>#DIV/0!</v>
      </c>
      <c r="J7" s="209">
        <f>SUM(H7:H11)</f>
        <v>0</v>
      </c>
      <c r="K7" s="38"/>
      <c r="L7" s="35"/>
      <c r="M7" s="35"/>
      <c r="N7" s="35"/>
      <c r="O7" s="35"/>
      <c r="P7" s="36">
        <f>SUM(K7:O7)</f>
        <v>0</v>
      </c>
      <c r="Q7" s="39">
        <f t="shared" ref="Q7:Q23" si="1">P7/$P$24</f>
        <v>0</v>
      </c>
      <c r="R7" s="209">
        <f>SUM(P7:P11)</f>
        <v>0</v>
      </c>
      <c r="S7" s="40">
        <f>H7+P7</f>
        <v>0</v>
      </c>
      <c r="T7" s="39">
        <f t="shared" ref="T7:T23" si="2">S7/$S$24</f>
        <v>0</v>
      </c>
    </row>
    <row r="8" spans="1:26" ht="22" customHeight="1" x14ac:dyDescent="0.25">
      <c r="A8" s="257"/>
      <c r="B8" s="79" t="s">
        <v>23</v>
      </c>
      <c r="C8" s="41"/>
      <c r="D8" s="42"/>
      <c r="E8" s="42"/>
      <c r="F8" s="42"/>
      <c r="G8" s="42"/>
      <c r="H8" s="43">
        <f t="shared" ref="H8:H23" si="3">SUM(C8:G8)</f>
        <v>0</v>
      </c>
      <c r="I8" s="44" t="e">
        <f t="shared" si="0"/>
        <v>#DIV/0!</v>
      </c>
      <c r="J8" s="210"/>
      <c r="K8" s="45"/>
      <c r="L8" s="42"/>
      <c r="M8" s="42"/>
      <c r="N8" s="42"/>
      <c r="O8" s="42"/>
      <c r="P8" s="36">
        <f t="shared" ref="P8:P23" si="4">SUM(K8:O8)</f>
        <v>0</v>
      </c>
      <c r="Q8" s="44">
        <f t="shared" si="1"/>
        <v>0</v>
      </c>
      <c r="R8" s="210"/>
      <c r="S8" s="40">
        <f t="shared" ref="S8:S23" si="5">H8+P8</f>
        <v>0</v>
      </c>
      <c r="T8" s="39">
        <f t="shared" si="2"/>
        <v>0</v>
      </c>
    </row>
    <row r="9" spans="1:26" ht="22" customHeight="1" x14ac:dyDescent="0.25">
      <c r="A9" s="257"/>
      <c r="B9" s="79" t="s">
        <v>24</v>
      </c>
      <c r="C9" s="41"/>
      <c r="D9" s="42"/>
      <c r="E9" s="42"/>
      <c r="F9" s="42"/>
      <c r="G9" s="42"/>
      <c r="H9" s="43">
        <f t="shared" si="3"/>
        <v>0</v>
      </c>
      <c r="I9" s="44" t="e">
        <f t="shared" si="0"/>
        <v>#DIV/0!</v>
      </c>
      <c r="J9" s="210"/>
      <c r="K9" s="45"/>
      <c r="L9" s="42"/>
      <c r="M9" s="42"/>
      <c r="N9" s="42"/>
      <c r="O9" s="42"/>
      <c r="P9" s="36">
        <f t="shared" si="4"/>
        <v>0</v>
      </c>
      <c r="Q9" s="44">
        <f t="shared" si="1"/>
        <v>0</v>
      </c>
      <c r="R9" s="210"/>
      <c r="S9" s="40">
        <f t="shared" si="5"/>
        <v>0</v>
      </c>
      <c r="T9" s="39">
        <f t="shared" si="2"/>
        <v>0</v>
      </c>
    </row>
    <row r="10" spans="1:26" ht="21.65" customHeight="1" x14ac:dyDescent="0.25">
      <c r="A10" s="257"/>
      <c r="B10" s="79" t="s">
        <v>25</v>
      </c>
      <c r="C10" s="41"/>
      <c r="D10" s="42"/>
      <c r="E10" s="42"/>
      <c r="F10" s="42"/>
      <c r="G10" s="42"/>
      <c r="H10" s="43">
        <f t="shared" si="3"/>
        <v>0</v>
      </c>
      <c r="I10" s="44" t="e">
        <f t="shared" si="0"/>
        <v>#DIV/0!</v>
      </c>
      <c r="J10" s="210"/>
      <c r="K10" s="45"/>
      <c r="L10" s="42"/>
      <c r="M10" s="42"/>
      <c r="N10" s="42"/>
      <c r="O10" s="42"/>
      <c r="P10" s="36">
        <f t="shared" si="4"/>
        <v>0</v>
      </c>
      <c r="Q10" s="44">
        <f t="shared" si="1"/>
        <v>0</v>
      </c>
      <c r="R10" s="210"/>
      <c r="S10" s="40">
        <f t="shared" si="5"/>
        <v>0</v>
      </c>
      <c r="T10" s="39">
        <f t="shared" si="2"/>
        <v>0</v>
      </c>
    </row>
    <row r="11" spans="1:26" ht="22" customHeight="1" thickBot="1" x14ac:dyDescent="0.3">
      <c r="A11" s="208"/>
      <c r="B11" s="80" t="s">
        <v>26</v>
      </c>
      <c r="C11" s="41"/>
      <c r="D11" s="42"/>
      <c r="E11" s="42"/>
      <c r="F11" s="42"/>
      <c r="G11" s="42"/>
      <c r="H11" s="43">
        <f t="shared" si="3"/>
        <v>0</v>
      </c>
      <c r="I11" s="44" t="e">
        <f t="shared" si="0"/>
        <v>#DIV/0!</v>
      </c>
      <c r="J11" s="211"/>
      <c r="K11" s="45"/>
      <c r="L11" s="42"/>
      <c r="M11" s="42"/>
      <c r="N11" s="42"/>
      <c r="O11" s="42"/>
      <c r="P11" s="36">
        <f t="shared" si="4"/>
        <v>0</v>
      </c>
      <c r="Q11" s="44">
        <f t="shared" si="1"/>
        <v>0</v>
      </c>
      <c r="R11" s="211"/>
      <c r="S11" s="40">
        <f t="shared" si="5"/>
        <v>0</v>
      </c>
      <c r="T11" s="39">
        <f t="shared" si="2"/>
        <v>0</v>
      </c>
    </row>
    <row r="12" spans="1:26" ht="21" customHeight="1" x14ac:dyDescent="0.25">
      <c r="A12" s="231" t="s">
        <v>27</v>
      </c>
      <c r="B12" s="81" t="s">
        <v>28</v>
      </c>
      <c r="C12" s="41"/>
      <c r="D12" s="42"/>
      <c r="E12" s="42"/>
      <c r="F12" s="42"/>
      <c r="G12" s="42"/>
      <c r="H12" s="46">
        <f t="shared" si="3"/>
        <v>0</v>
      </c>
      <c r="I12" s="47" t="e">
        <f t="shared" si="0"/>
        <v>#DIV/0!</v>
      </c>
      <c r="J12" s="212">
        <f>SUM(H12:H15)</f>
        <v>0</v>
      </c>
      <c r="K12" s="45"/>
      <c r="L12" s="42"/>
      <c r="M12" s="42"/>
      <c r="N12" s="42"/>
      <c r="O12" s="42"/>
      <c r="P12" s="48">
        <f t="shared" si="4"/>
        <v>0</v>
      </c>
      <c r="Q12" s="47">
        <f t="shared" si="1"/>
        <v>0</v>
      </c>
      <c r="R12" s="212">
        <f>SUM(P12:P15)</f>
        <v>0</v>
      </c>
      <c r="S12" s="49">
        <f t="shared" si="5"/>
        <v>0</v>
      </c>
      <c r="T12" s="50">
        <f t="shared" si="2"/>
        <v>0</v>
      </c>
    </row>
    <row r="13" spans="1:26" ht="22" customHeight="1" x14ac:dyDescent="0.25">
      <c r="A13" s="232"/>
      <c r="B13" s="82" t="s">
        <v>29</v>
      </c>
      <c r="C13" s="41"/>
      <c r="D13" s="42"/>
      <c r="E13" s="42"/>
      <c r="F13" s="42"/>
      <c r="G13" s="42"/>
      <c r="H13" s="46">
        <f t="shared" si="3"/>
        <v>0</v>
      </c>
      <c r="I13" s="47" t="e">
        <f t="shared" si="0"/>
        <v>#DIV/0!</v>
      </c>
      <c r="J13" s="213"/>
      <c r="K13" s="45"/>
      <c r="L13" s="42"/>
      <c r="M13" s="42"/>
      <c r="N13" s="42"/>
      <c r="O13" s="42"/>
      <c r="P13" s="48">
        <f t="shared" si="4"/>
        <v>0</v>
      </c>
      <c r="Q13" s="47">
        <f t="shared" si="1"/>
        <v>0</v>
      </c>
      <c r="R13" s="213"/>
      <c r="S13" s="49">
        <f t="shared" si="5"/>
        <v>0</v>
      </c>
      <c r="T13" s="50">
        <f t="shared" si="2"/>
        <v>0</v>
      </c>
    </row>
    <row r="14" spans="1:26" ht="22" customHeight="1" x14ac:dyDescent="0.25">
      <c r="A14" s="232"/>
      <c r="B14" s="83" t="s">
        <v>30</v>
      </c>
      <c r="C14" s="41"/>
      <c r="D14" s="42"/>
      <c r="E14" s="42"/>
      <c r="F14" s="42"/>
      <c r="G14" s="42"/>
      <c r="H14" s="46">
        <f t="shared" si="3"/>
        <v>0</v>
      </c>
      <c r="I14" s="47" t="e">
        <f t="shared" si="0"/>
        <v>#DIV/0!</v>
      </c>
      <c r="J14" s="213"/>
      <c r="K14" s="45"/>
      <c r="L14" s="42"/>
      <c r="M14" s="42"/>
      <c r="N14" s="42"/>
      <c r="O14" s="42"/>
      <c r="P14" s="48">
        <f t="shared" si="4"/>
        <v>0</v>
      </c>
      <c r="Q14" s="47">
        <f t="shared" si="1"/>
        <v>0</v>
      </c>
      <c r="R14" s="213"/>
      <c r="S14" s="49">
        <f t="shared" si="5"/>
        <v>0</v>
      </c>
      <c r="T14" s="50">
        <f t="shared" si="2"/>
        <v>0</v>
      </c>
      <c r="U14" s="2"/>
      <c r="V14" s="2"/>
      <c r="W14" s="2"/>
      <c r="X14" s="2"/>
      <c r="Y14" s="2"/>
      <c r="Z14" s="2"/>
    </row>
    <row r="15" spans="1:26" ht="22" customHeight="1" thickBot="1" x14ac:dyDescent="0.3">
      <c r="A15" s="233"/>
      <c r="B15" s="84" t="s">
        <v>31</v>
      </c>
      <c r="C15" s="41"/>
      <c r="D15" s="42"/>
      <c r="E15" s="42"/>
      <c r="F15" s="42"/>
      <c r="G15" s="42"/>
      <c r="H15" s="46">
        <f t="shared" si="3"/>
        <v>0</v>
      </c>
      <c r="I15" s="47" t="e">
        <f t="shared" si="0"/>
        <v>#DIV/0!</v>
      </c>
      <c r="J15" s="214"/>
      <c r="K15" s="45"/>
      <c r="L15" s="42"/>
      <c r="M15" s="42"/>
      <c r="N15" s="42"/>
      <c r="O15" s="42"/>
      <c r="P15" s="48">
        <f t="shared" si="4"/>
        <v>0</v>
      </c>
      <c r="Q15" s="47">
        <f t="shared" si="1"/>
        <v>0</v>
      </c>
      <c r="R15" s="214"/>
      <c r="S15" s="49">
        <f t="shared" si="5"/>
        <v>0</v>
      </c>
      <c r="T15" s="50">
        <f t="shared" si="2"/>
        <v>0</v>
      </c>
      <c r="U15" s="2"/>
      <c r="V15" s="2"/>
      <c r="W15" s="2"/>
      <c r="X15" s="2"/>
      <c r="Y15" s="2"/>
      <c r="Z15" s="2"/>
    </row>
    <row r="16" spans="1:26" ht="22" customHeight="1" x14ac:dyDescent="0.25">
      <c r="A16" s="228" t="s">
        <v>32</v>
      </c>
      <c r="B16" s="85" t="s">
        <v>33</v>
      </c>
      <c r="C16" s="41"/>
      <c r="D16" s="42"/>
      <c r="E16" s="42"/>
      <c r="F16" s="42"/>
      <c r="G16" s="42"/>
      <c r="H16" s="51">
        <f t="shared" si="3"/>
        <v>0</v>
      </c>
      <c r="I16" s="52" t="e">
        <f t="shared" si="0"/>
        <v>#DIV/0!</v>
      </c>
      <c r="J16" s="215">
        <f>SUM(H16:H18)</f>
        <v>0</v>
      </c>
      <c r="K16" s="45"/>
      <c r="L16" s="42"/>
      <c r="M16" s="42"/>
      <c r="N16" s="42"/>
      <c r="O16" s="42"/>
      <c r="P16" s="53">
        <f t="shared" si="4"/>
        <v>0</v>
      </c>
      <c r="Q16" s="52">
        <f t="shared" si="1"/>
        <v>0</v>
      </c>
      <c r="R16" s="215">
        <f>SUM(P16:P18)</f>
        <v>0</v>
      </c>
      <c r="S16" s="54">
        <f t="shared" si="5"/>
        <v>0</v>
      </c>
      <c r="T16" s="55">
        <f t="shared" si="2"/>
        <v>0</v>
      </c>
    </row>
    <row r="17" spans="1:20" ht="22" customHeight="1" x14ac:dyDescent="0.25">
      <c r="A17" s="229"/>
      <c r="B17" s="86" t="s">
        <v>34</v>
      </c>
      <c r="C17" s="41"/>
      <c r="D17" s="42"/>
      <c r="E17" s="42"/>
      <c r="F17" s="42"/>
      <c r="G17" s="42"/>
      <c r="H17" s="51">
        <f t="shared" si="3"/>
        <v>0</v>
      </c>
      <c r="I17" s="52" t="e">
        <f t="shared" si="0"/>
        <v>#DIV/0!</v>
      </c>
      <c r="J17" s="216"/>
      <c r="K17" s="45"/>
      <c r="L17" s="42"/>
      <c r="M17" s="42"/>
      <c r="N17" s="42"/>
      <c r="O17" s="42"/>
      <c r="P17" s="53">
        <f t="shared" si="4"/>
        <v>0</v>
      </c>
      <c r="Q17" s="52">
        <f t="shared" si="1"/>
        <v>0</v>
      </c>
      <c r="R17" s="216"/>
      <c r="S17" s="54">
        <f t="shared" si="5"/>
        <v>0</v>
      </c>
      <c r="T17" s="55">
        <f t="shared" si="2"/>
        <v>0</v>
      </c>
    </row>
    <row r="18" spans="1:20" ht="22" customHeight="1" thickBot="1" x14ac:dyDescent="0.3">
      <c r="A18" s="230"/>
      <c r="B18" s="87" t="s">
        <v>35</v>
      </c>
      <c r="C18" s="41"/>
      <c r="D18" s="42"/>
      <c r="E18" s="42"/>
      <c r="F18" s="42"/>
      <c r="G18" s="42"/>
      <c r="H18" s="51">
        <f t="shared" si="3"/>
        <v>0</v>
      </c>
      <c r="I18" s="52" t="e">
        <f t="shared" si="0"/>
        <v>#DIV/0!</v>
      </c>
      <c r="J18" s="217"/>
      <c r="K18" s="45"/>
      <c r="L18" s="42"/>
      <c r="M18" s="42"/>
      <c r="N18" s="42"/>
      <c r="O18" s="42"/>
      <c r="P18" s="53">
        <f t="shared" si="4"/>
        <v>0</v>
      </c>
      <c r="Q18" s="52">
        <f t="shared" si="1"/>
        <v>0</v>
      </c>
      <c r="R18" s="217"/>
      <c r="S18" s="54">
        <f t="shared" si="5"/>
        <v>0</v>
      </c>
      <c r="T18" s="55">
        <f t="shared" si="2"/>
        <v>0</v>
      </c>
    </row>
    <row r="19" spans="1:20" ht="22" customHeight="1" x14ac:dyDescent="0.25">
      <c r="A19" s="226" t="s">
        <v>36</v>
      </c>
      <c r="B19" s="88" t="s">
        <v>37</v>
      </c>
      <c r="C19" s="41"/>
      <c r="D19" s="42"/>
      <c r="E19" s="42"/>
      <c r="F19" s="42"/>
      <c r="G19" s="42"/>
      <c r="H19" s="56">
        <f t="shared" si="3"/>
        <v>0</v>
      </c>
      <c r="I19" s="57" t="e">
        <f t="shared" si="0"/>
        <v>#DIV/0!</v>
      </c>
      <c r="J19" s="218">
        <f>SUM(H19:H23)</f>
        <v>0</v>
      </c>
      <c r="K19" s="45"/>
      <c r="L19" s="42"/>
      <c r="M19" s="42"/>
      <c r="N19" s="42"/>
      <c r="O19" s="42"/>
      <c r="P19" s="58">
        <f t="shared" si="4"/>
        <v>0</v>
      </c>
      <c r="Q19" s="57">
        <f t="shared" si="1"/>
        <v>0</v>
      </c>
      <c r="R19" s="218">
        <f>SUM(P19:P23)</f>
        <v>1</v>
      </c>
      <c r="S19" s="59">
        <f t="shared" si="5"/>
        <v>0</v>
      </c>
      <c r="T19" s="60">
        <f t="shared" si="2"/>
        <v>0</v>
      </c>
    </row>
    <row r="20" spans="1:20" ht="22" customHeight="1" x14ac:dyDescent="0.25">
      <c r="A20" s="226"/>
      <c r="B20" s="88" t="s">
        <v>38</v>
      </c>
      <c r="C20" s="41"/>
      <c r="D20" s="42"/>
      <c r="E20" s="42"/>
      <c r="F20" s="42"/>
      <c r="G20" s="42"/>
      <c r="H20" s="56">
        <f t="shared" si="3"/>
        <v>0</v>
      </c>
      <c r="I20" s="57" t="e">
        <f t="shared" si="0"/>
        <v>#DIV/0!</v>
      </c>
      <c r="J20" s="218"/>
      <c r="K20" s="45"/>
      <c r="L20" s="42"/>
      <c r="M20" s="42"/>
      <c r="N20" s="42"/>
      <c r="O20" s="42"/>
      <c r="P20" s="58">
        <f t="shared" si="4"/>
        <v>0</v>
      </c>
      <c r="Q20" s="57">
        <f t="shared" si="1"/>
        <v>0</v>
      </c>
      <c r="R20" s="218"/>
      <c r="S20" s="59">
        <f t="shared" si="5"/>
        <v>0</v>
      </c>
      <c r="T20" s="60">
        <f t="shared" si="2"/>
        <v>0</v>
      </c>
    </row>
    <row r="21" spans="1:20" ht="22" customHeight="1" x14ac:dyDescent="0.25">
      <c r="A21" s="226"/>
      <c r="B21" s="88" t="s">
        <v>39</v>
      </c>
      <c r="C21" s="41"/>
      <c r="D21" s="42"/>
      <c r="E21" s="42"/>
      <c r="F21" s="42"/>
      <c r="G21" s="42"/>
      <c r="H21" s="56">
        <f t="shared" si="3"/>
        <v>0</v>
      </c>
      <c r="I21" s="57" t="e">
        <f t="shared" si="0"/>
        <v>#DIV/0!</v>
      </c>
      <c r="J21" s="218"/>
      <c r="K21" s="45"/>
      <c r="L21" s="42"/>
      <c r="M21" s="42"/>
      <c r="N21" s="42"/>
      <c r="O21" s="42"/>
      <c r="P21" s="58">
        <v>1</v>
      </c>
      <c r="Q21" s="57">
        <f t="shared" si="1"/>
        <v>1</v>
      </c>
      <c r="R21" s="218"/>
      <c r="S21" s="59">
        <f t="shared" si="5"/>
        <v>1</v>
      </c>
      <c r="T21" s="60">
        <f t="shared" si="2"/>
        <v>1</v>
      </c>
    </row>
    <row r="22" spans="1:20" ht="22" customHeight="1" x14ac:dyDescent="0.25">
      <c r="A22" s="226"/>
      <c r="B22" s="89" t="s">
        <v>40</v>
      </c>
      <c r="C22" s="41"/>
      <c r="D22" s="42"/>
      <c r="E22" s="42"/>
      <c r="F22" s="42"/>
      <c r="G22" s="42"/>
      <c r="H22" s="56">
        <f t="shared" si="3"/>
        <v>0</v>
      </c>
      <c r="I22" s="57" t="e">
        <f t="shared" si="0"/>
        <v>#DIV/0!</v>
      </c>
      <c r="J22" s="218"/>
      <c r="K22" s="45"/>
      <c r="L22" s="42"/>
      <c r="M22" s="42"/>
      <c r="N22" s="42"/>
      <c r="O22" s="42"/>
      <c r="P22" s="58">
        <f t="shared" si="4"/>
        <v>0</v>
      </c>
      <c r="Q22" s="57">
        <f t="shared" si="1"/>
        <v>0</v>
      </c>
      <c r="R22" s="218"/>
      <c r="S22" s="59">
        <f t="shared" si="5"/>
        <v>0</v>
      </c>
      <c r="T22" s="60">
        <f t="shared" si="2"/>
        <v>0</v>
      </c>
    </row>
    <row r="23" spans="1:20" ht="22" customHeight="1" thickBot="1" x14ac:dyDescent="0.3">
      <c r="A23" s="227"/>
      <c r="B23" s="90" t="s">
        <v>40</v>
      </c>
      <c r="C23" s="61"/>
      <c r="D23" s="62"/>
      <c r="E23" s="62"/>
      <c r="F23" s="62"/>
      <c r="G23" s="62"/>
      <c r="H23" s="63">
        <f t="shared" si="3"/>
        <v>0</v>
      </c>
      <c r="I23" s="64" t="e">
        <f t="shared" si="0"/>
        <v>#DIV/0!</v>
      </c>
      <c r="J23" s="219"/>
      <c r="K23" s="65"/>
      <c r="L23" s="62"/>
      <c r="M23" s="62"/>
      <c r="N23" s="62"/>
      <c r="O23" s="62"/>
      <c r="P23" s="66">
        <f t="shared" si="4"/>
        <v>0</v>
      </c>
      <c r="Q23" s="64">
        <f t="shared" si="1"/>
        <v>0</v>
      </c>
      <c r="R23" s="219"/>
      <c r="S23" s="67">
        <f t="shared" si="5"/>
        <v>0</v>
      </c>
      <c r="T23" s="68">
        <f t="shared" si="2"/>
        <v>0</v>
      </c>
    </row>
    <row r="24" spans="1:20" ht="32.25" customHeight="1" thickBot="1" x14ac:dyDescent="0.3">
      <c r="B24" s="75" t="s">
        <v>41</v>
      </c>
      <c r="C24" s="253"/>
      <c r="D24" s="254"/>
      <c r="E24" s="254"/>
      <c r="F24" s="254"/>
      <c r="G24" s="255"/>
      <c r="H24" s="69">
        <f>SUM(H7:H23)</f>
        <v>0</v>
      </c>
      <c r="I24" s="70" t="e">
        <f>SUM(I7:I23)</f>
        <v>#DIV/0!</v>
      </c>
      <c r="J24" s="71"/>
      <c r="K24" s="253"/>
      <c r="L24" s="254"/>
      <c r="M24" s="254"/>
      <c r="N24" s="254"/>
      <c r="O24" s="255"/>
      <c r="P24" s="69">
        <f>SUM(P7:P23)</f>
        <v>1</v>
      </c>
      <c r="Q24" s="70">
        <f>SUM(Q7:Q23)</f>
        <v>1</v>
      </c>
      <c r="R24" s="72"/>
      <c r="S24" s="73">
        <f>SUM(S7:S23)</f>
        <v>1</v>
      </c>
      <c r="T24" s="74">
        <f>SUM(T7:T23)</f>
        <v>1</v>
      </c>
    </row>
    <row r="25" spans="1:20" ht="13" thickBot="1" x14ac:dyDescent="0.3"/>
    <row r="26" spans="1:20" ht="26.5" customHeight="1" thickBot="1" x14ac:dyDescent="0.3">
      <c r="A26" s="237"/>
      <c r="B26" s="237"/>
      <c r="D26" s="176"/>
      <c r="E26" s="176"/>
      <c r="F26" s="176"/>
      <c r="G26" s="176"/>
      <c r="H26" s="176"/>
      <c r="I26" s="176"/>
      <c r="J26" s="11"/>
      <c r="K26" s="200" t="s">
        <v>42</v>
      </c>
      <c r="L26" s="201"/>
      <c r="M26" s="202"/>
      <c r="N26" s="12"/>
      <c r="O26" s="200" t="s">
        <v>43</v>
      </c>
      <c r="P26" s="201"/>
      <c r="Q26" s="201"/>
      <c r="R26" s="201"/>
      <c r="S26" s="202"/>
    </row>
    <row r="27" spans="1:20" ht="26.5" customHeight="1" thickBot="1" x14ac:dyDescent="0.3">
      <c r="A27" s="237"/>
      <c r="B27" s="237"/>
      <c r="J27" s="7"/>
      <c r="K27" s="203"/>
      <c r="L27" s="199" t="s">
        <v>44</v>
      </c>
      <c r="M27" s="223" t="s">
        <v>45</v>
      </c>
      <c r="O27" s="203"/>
      <c r="P27" s="204"/>
      <c r="Q27" s="199" t="s">
        <v>44</v>
      </c>
      <c r="R27" s="199" t="s">
        <v>45</v>
      </c>
      <c r="S27" s="223" t="s">
        <v>46</v>
      </c>
    </row>
    <row r="28" spans="1:20" ht="26.5" customHeight="1" thickBot="1" x14ac:dyDescent="0.3">
      <c r="A28" s="237"/>
      <c r="B28" s="237"/>
      <c r="D28" s="190" t="s">
        <v>47</v>
      </c>
      <c r="E28" s="191"/>
      <c r="F28" s="191"/>
      <c r="G28" s="191"/>
      <c r="H28" s="191"/>
      <c r="I28" s="192"/>
      <c r="J28" s="7"/>
      <c r="K28" s="256"/>
      <c r="L28" s="170"/>
      <c r="M28" s="224"/>
      <c r="O28" s="205"/>
      <c r="P28" s="206"/>
      <c r="Q28" s="172"/>
      <c r="R28" s="172"/>
      <c r="S28" s="258"/>
    </row>
    <row r="29" spans="1:20" ht="43.4" customHeight="1" x14ac:dyDescent="0.25">
      <c r="C29" s="238"/>
      <c r="D29" s="193" t="s">
        <v>48</v>
      </c>
      <c r="E29" s="194"/>
      <c r="F29" s="195"/>
      <c r="G29" s="196"/>
      <c r="H29" s="197"/>
      <c r="I29" s="198"/>
      <c r="J29" s="8"/>
      <c r="K29" s="95" t="s">
        <v>21</v>
      </c>
      <c r="L29" s="96" t="e">
        <f>J7/H24</f>
        <v>#DIV/0!</v>
      </c>
      <c r="M29" s="97">
        <f>R7/P24</f>
        <v>0</v>
      </c>
      <c r="O29" s="179" t="s">
        <v>49</v>
      </c>
      <c r="P29" s="180"/>
      <c r="Q29" s="101" t="e">
        <f>(H9+H17)/H24</f>
        <v>#DIV/0!</v>
      </c>
      <c r="R29" s="101">
        <f>(P9+P17)/P24</f>
        <v>0</v>
      </c>
      <c r="S29" s="102">
        <f>(S9+S17)/S24</f>
        <v>0</v>
      </c>
    </row>
    <row r="30" spans="1:20" ht="38.5" customHeight="1" x14ac:dyDescent="0.25">
      <c r="C30" s="238"/>
      <c r="D30" s="181" t="s">
        <v>50</v>
      </c>
      <c r="E30" s="182"/>
      <c r="F30" s="183"/>
      <c r="G30" s="166" t="e">
        <f>H24*194/G29</f>
        <v>#DIV/0!</v>
      </c>
      <c r="H30" s="167"/>
      <c r="I30" s="168"/>
      <c r="J30" s="9"/>
      <c r="K30" s="110" t="s">
        <v>27</v>
      </c>
      <c r="L30" s="96" t="e">
        <f>J12/H24</f>
        <v>#DIV/0!</v>
      </c>
      <c r="M30" s="97">
        <f>R12/P24</f>
        <v>0</v>
      </c>
      <c r="O30" s="169" t="s">
        <v>51</v>
      </c>
      <c r="P30" s="170"/>
      <c r="Q30" s="96" t="e">
        <f>(H10+H15+H16)/H24</f>
        <v>#DIV/0!</v>
      </c>
      <c r="R30" s="96">
        <f>(P10+P15+P16)/P24</f>
        <v>0</v>
      </c>
      <c r="S30" s="97">
        <f>(S10+S15+S16)/S24</f>
        <v>0</v>
      </c>
    </row>
    <row r="31" spans="1:20" ht="41.5" customHeight="1" x14ac:dyDescent="0.25">
      <c r="C31" s="6"/>
      <c r="D31" s="181" t="s">
        <v>52</v>
      </c>
      <c r="E31" s="182"/>
      <c r="F31" s="183"/>
      <c r="G31" s="166" t="e">
        <f>P24*194/G29</f>
        <v>#DIV/0!</v>
      </c>
      <c r="H31" s="167"/>
      <c r="I31" s="168"/>
      <c r="J31" s="9"/>
      <c r="K31" s="95" t="s">
        <v>53</v>
      </c>
      <c r="L31" s="96" t="e">
        <f>J16/H24</f>
        <v>#DIV/0!</v>
      </c>
      <c r="M31" s="97">
        <f>R16/P24</f>
        <v>0</v>
      </c>
      <c r="O31" s="169" t="s">
        <v>54</v>
      </c>
      <c r="P31" s="170"/>
      <c r="Q31" s="96" t="e">
        <f>(H9+H10+H15+H16+H17)/H24</f>
        <v>#DIV/0!</v>
      </c>
      <c r="R31" s="96">
        <f>(P9+P10+P15+P16+P17)/P24</f>
        <v>0</v>
      </c>
      <c r="S31" s="97">
        <f>(S9+S10+S15+S16+S17)/S24</f>
        <v>0</v>
      </c>
    </row>
    <row r="32" spans="1:20" ht="42" customHeight="1" thickBot="1" x14ac:dyDescent="0.3">
      <c r="C32" s="6"/>
      <c r="D32" s="184" t="s">
        <v>55</v>
      </c>
      <c r="E32" s="185"/>
      <c r="F32" s="186"/>
      <c r="G32" s="187">
        <f>P24/totweight</f>
        <v>1</v>
      </c>
      <c r="H32" s="188"/>
      <c r="I32" s="189"/>
      <c r="J32" s="10"/>
      <c r="K32" s="95" t="s">
        <v>37</v>
      </c>
      <c r="L32" s="96" t="e">
        <f>H19/H24</f>
        <v>#DIV/0!</v>
      </c>
      <c r="M32" s="97">
        <f>P19/P24</f>
        <v>0</v>
      </c>
      <c r="O32" s="169" t="s">
        <v>56</v>
      </c>
      <c r="P32" s="170"/>
      <c r="Q32" s="96" t="e">
        <f>(H12+H13)/H24</f>
        <v>#DIV/0!</v>
      </c>
      <c r="R32" s="96">
        <f>(P12+P13)/P24</f>
        <v>0</v>
      </c>
      <c r="S32" s="97">
        <f>(S12+S13)/S24</f>
        <v>0</v>
      </c>
    </row>
    <row r="33" spans="3:19" ht="44.5" customHeight="1" x14ac:dyDescent="0.25">
      <c r="C33" s="6"/>
      <c r="J33" s="10"/>
      <c r="K33" s="95" t="s">
        <v>38</v>
      </c>
      <c r="L33" s="96" t="e">
        <f>H20/H24</f>
        <v>#DIV/0!</v>
      </c>
      <c r="M33" s="97">
        <f>P20/P24</f>
        <v>0</v>
      </c>
      <c r="O33" s="177" t="s">
        <v>57</v>
      </c>
      <c r="P33" s="178"/>
      <c r="Q33" s="96" t="e">
        <f>H12/H24</f>
        <v>#DIV/0!</v>
      </c>
      <c r="R33" s="96">
        <f>P12/P24</f>
        <v>0</v>
      </c>
      <c r="S33" s="97">
        <f>S12/S24</f>
        <v>0</v>
      </c>
    </row>
    <row r="34" spans="3:19" ht="43.4" customHeight="1" thickBot="1" x14ac:dyDescent="0.3">
      <c r="J34" s="10"/>
      <c r="K34" s="98" t="s">
        <v>58</v>
      </c>
      <c r="L34" s="99" t="e">
        <f>H21/H24</f>
        <v>#DIV/0!</v>
      </c>
      <c r="M34" s="100">
        <f>P21/P24</f>
        <v>1</v>
      </c>
      <c r="O34" s="171" t="s">
        <v>59</v>
      </c>
      <c r="P34" s="172"/>
      <c r="Q34" s="99" t="e">
        <f>SUM(H7:H11)/H24</f>
        <v>#DIV/0!</v>
      </c>
      <c r="R34" s="99">
        <f>SUM(P12:P23)/P24</f>
        <v>1</v>
      </c>
      <c r="S34" s="100">
        <f>(SUM(H7:H11)+SUM(P12:P23))/S24</f>
        <v>1</v>
      </c>
    </row>
    <row r="35" spans="3:19" ht="33" customHeight="1" thickBot="1" x14ac:dyDescent="0.3">
      <c r="C35" s="5"/>
      <c r="J35" s="4"/>
      <c r="O35" s="162" t="s">
        <v>60</v>
      </c>
      <c r="P35" s="163"/>
      <c r="Q35" s="163"/>
      <c r="R35" s="163"/>
      <c r="S35" s="163"/>
    </row>
    <row r="36" spans="3:19" ht="48.65" customHeight="1" thickBot="1" x14ac:dyDescent="0.3">
      <c r="C36" s="5"/>
      <c r="J36" s="3"/>
      <c r="K36" s="173" t="s">
        <v>61</v>
      </c>
      <c r="L36" s="174"/>
      <c r="M36" s="175"/>
      <c r="O36" s="225" t="s">
        <v>62</v>
      </c>
      <c r="P36" s="225"/>
      <c r="Q36" s="225"/>
      <c r="R36" s="225"/>
      <c r="S36" s="225"/>
    </row>
    <row r="37" spans="3:19" ht="41.5" customHeight="1" x14ac:dyDescent="0.25">
      <c r="K37" s="93" t="s">
        <v>63</v>
      </c>
      <c r="L37" s="104">
        <f>R7</f>
        <v>0</v>
      </c>
      <c r="M37" s="105">
        <f>R7/P24</f>
        <v>0</v>
      </c>
    </row>
    <row r="38" spans="3:19" ht="41.5" customHeight="1" thickBot="1" x14ac:dyDescent="0.3">
      <c r="J38" s="13"/>
      <c r="K38" s="94" t="s">
        <v>64</v>
      </c>
      <c r="L38" s="107">
        <f>SUM(R12:R23)</f>
        <v>1</v>
      </c>
      <c r="M38" s="108">
        <f>SUM(R12:R23)/P24</f>
        <v>1</v>
      </c>
    </row>
    <row r="39" spans="3:19" ht="41.15" customHeight="1" thickBot="1" x14ac:dyDescent="0.3"/>
    <row r="40" spans="3:19" ht="27" customHeight="1" thickBot="1" x14ac:dyDescent="0.3">
      <c r="K40" s="173" t="s">
        <v>65</v>
      </c>
      <c r="L40" s="174"/>
      <c r="M40" s="175"/>
    </row>
    <row r="41" spans="3:19" ht="108.5" x14ac:dyDescent="0.25">
      <c r="K41" s="103" t="s">
        <v>66</v>
      </c>
      <c r="L41" s="104">
        <f>R7</f>
        <v>0</v>
      </c>
      <c r="M41" s="109" t="e">
        <f>L41/SUM(L41:L42)</f>
        <v>#DIV/0!</v>
      </c>
    </row>
    <row r="42" spans="3:19" ht="109" thickBot="1" x14ac:dyDescent="0.3">
      <c r="K42" s="106" t="s">
        <v>67</v>
      </c>
      <c r="L42" s="107">
        <f>J7</f>
        <v>0</v>
      </c>
      <c r="M42" s="100" t="e">
        <f>L42/SUM(L41:L42)</f>
        <v>#DIV/0!</v>
      </c>
    </row>
    <row r="99" ht="39.65" customHeight="1" x14ac:dyDescent="0.25"/>
    <row r="100" ht="81" customHeight="1" x14ac:dyDescent="0.25"/>
  </sheetData>
  <mergeCells count="56">
    <mergeCell ref="A1:T1"/>
    <mergeCell ref="A26:B28"/>
    <mergeCell ref="C29:C30"/>
    <mergeCell ref="C5:H5"/>
    <mergeCell ref="I5:I6"/>
    <mergeCell ref="J5:J6"/>
    <mergeCell ref="C4:J4"/>
    <mergeCell ref="K4:R4"/>
    <mergeCell ref="S4:T4"/>
    <mergeCell ref="S5:S6"/>
    <mergeCell ref="T5:T6"/>
    <mergeCell ref="K24:O24"/>
    <mergeCell ref="K27:K28"/>
    <mergeCell ref="A7:A11"/>
    <mergeCell ref="S27:S28"/>
    <mergeCell ref="C24:G24"/>
    <mergeCell ref="J7:J11"/>
    <mergeCell ref="J12:J15"/>
    <mergeCell ref="J16:J18"/>
    <mergeCell ref="J19:J23"/>
    <mergeCell ref="A19:A23"/>
    <mergeCell ref="A16:A18"/>
    <mergeCell ref="A12:A15"/>
    <mergeCell ref="R27:R28"/>
    <mergeCell ref="O26:S26"/>
    <mergeCell ref="O27:P28"/>
    <mergeCell ref="K40:M40"/>
    <mergeCell ref="R5:R6"/>
    <mergeCell ref="R7:R11"/>
    <mergeCell ref="R12:R15"/>
    <mergeCell ref="R16:R18"/>
    <mergeCell ref="R19:R23"/>
    <mergeCell ref="Q5:Q6"/>
    <mergeCell ref="K5:P5"/>
    <mergeCell ref="Q27:Q28"/>
    <mergeCell ref="M27:M28"/>
    <mergeCell ref="L27:L28"/>
    <mergeCell ref="K26:M26"/>
    <mergeCell ref="O36:S36"/>
    <mergeCell ref="D26:I26"/>
    <mergeCell ref="O33:P33"/>
    <mergeCell ref="O29:P29"/>
    <mergeCell ref="O30:P30"/>
    <mergeCell ref="D31:F31"/>
    <mergeCell ref="G31:I31"/>
    <mergeCell ref="D32:F32"/>
    <mergeCell ref="G32:I32"/>
    <mergeCell ref="D28:I28"/>
    <mergeCell ref="D29:F29"/>
    <mergeCell ref="G29:I29"/>
    <mergeCell ref="D30:F30"/>
    <mergeCell ref="G30:I30"/>
    <mergeCell ref="O31:P31"/>
    <mergeCell ref="O32:P32"/>
    <mergeCell ref="O34:P34"/>
    <mergeCell ref="K36:M36"/>
  </mergeCells>
  <pageMargins left="1.45" right="0.2" top="0.25" bottom="0.25" header="0.3" footer="0.3"/>
  <pageSetup paperSize="3" scale="64" orientation="landscape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30"/>
  <sheetViews>
    <sheetView topLeftCell="A137" zoomScaleNormal="100" workbookViewId="0">
      <selection activeCell="Q12" sqref="Q12"/>
    </sheetView>
  </sheetViews>
  <sheetFormatPr defaultRowHeight="12.5" x14ac:dyDescent="0.25"/>
  <cols>
    <col min="1" max="1" width="23.54296875" customWidth="1"/>
    <col min="2" max="2" width="14.453125" customWidth="1"/>
    <col min="3" max="3" width="17.54296875" customWidth="1"/>
    <col min="17" max="17" width="20.1796875" customWidth="1"/>
  </cols>
  <sheetData>
    <row r="1" spans="1:15" ht="31.5" customHeight="1" x14ac:dyDescent="0.25">
      <c r="A1" s="266" t="s">
        <v>68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</row>
    <row r="32" ht="13" thickBot="1" x14ac:dyDescent="0.3"/>
    <row r="33" spans="10:17" ht="15.5" x14ac:dyDescent="0.35">
      <c r="L33" s="126" t="s">
        <v>69</v>
      </c>
      <c r="M33" s="127"/>
      <c r="N33" s="115"/>
      <c r="O33" s="115"/>
      <c r="P33" s="115"/>
      <c r="Q33" s="116"/>
    </row>
    <row r="34" spans="10:17" ht="15.5" x14ac:dyDescent="0.35">
      <c r="L34" s="117" t="s">
        <v>70</v>
      </c>
      <c r="M34" s="111" t="e">
        <f>'Waste Audit Data'!L31</f>
        <v>#DIV/0!</v>
      </c>
      <c r="N34" s="119" t="s">
        <v>71</v>
      </c>
      <c r="O34" s="119"/>
      <c r="P34" s="119"/>
      <c r="Q34" s="120"/>
    </row>
    <row r="35" spans="10:17" ht="15.5" x14ac:dyDescent="0.35">
      <c r="L35" s="112" t="e">
        <f>'Waste Audit Data'!L30</f>
        <v>#DIV/0!</v>
      </c>
      <c r="M35" s="119" t="s">
        <v>72</v>
      </c>
      <c r="N35" s="119"/>
      <c r="O35" s="119"/>
      <c r="P35" s="119"/>
      <c r="Q35" s="120"/>
    </row>
    <row r="36" spans="10:17" ht="15.5" x14ac:dyDescent="0.35">
      <c r="L36" s="112" t="e">
        <f>'Waste Audit Data'!L29</f>
        <v>#DIV/0!</v>
      </c>
      <c r="M36" s="119" t="s">
        <v>73</v>
      </c>
      <c r="N36" s="119"/>
      <c r="O36" s="119"/>
      <c r="P36" s="119"/>
      <c r="Q36" s="120"/>
    </row>
    <row r="37" spans="10:17" ht="15.5" x14ac:dyDescent="0.35">
      <c r="L37" s="112" t="e">
        <f>'Waste Audit Data'!L31</f>
        <v>#DIV/0!</v>
      </c>
      <c r="M37" s="119" t="s">
        <v>74</v>
      </c>
      <c r="N37" s="119"/>
      <c r="O37" s="119"/>
      <c r="P37" s="119"/>
      <c r="Q37" s="120"/>
    </row>
    <row r="38" spans="10:17" ht="15.5" x14ac:dyDescent="0.35">
      <c r="L38" s="112" t="e">
        <f>'Waste Audit Data'!L33</f>
        <v>#DIV/0!</v>
      </c>
      <c r="M38" s="119" t="s">
        <v>75</v>
      </c>
      <c r="N38" s="119"/>
      <c r="O38" s="119"/>
      <c r="P38" s="119"/>
      <c r="Q38" s="120"/>
    </row>
    <row r="39" spans="10:17" ht="15.5" x14ac:dyDescent="0.35">
      <c r="L39" s="112" t="e">
        <f>'Waste Audit Data'!L34</f>
        <v>#DIV/0!</v>
      </c>
      <c r="M39" s="119" t="s">
        <v>76</v>
      </c>
      <c r="N39" s="119"/>
      <c r="O39" s="119"/>
      <c r="P39" s="119"/>
      <c r="Q39" s="120"/>
    </row>
    <row r="40" spans="10:17" ht="16" thickBot="1" x14ac:dyDescent="0.4">
      <c r="L40" s="113" t="e">
        <f>'Waste Audit Data'!L32</f>
        <v>#DIV/0!</v>
      </c>
      <c r="M40" s="121" t="s">
        <v>77</v>
      </c>
      <c r="N40" s="121"/>
      <c r="O40" s="121"/>
      <c r="P40" s="121"/>
      <c r="Q40" s="122"/>
    </row>
    <row r="41" spans="10:17" ht="13" thickBot="1" x14ac:dyDescent="0.3">
      <c r="J41" s="30"/>
      <c r="K41" s="31"/>
      <c r="L41" s="31"/>
      <c r="M41" s="31"/>
      <c r="N41" s="31"/>
      <c r="O41" s="31"/>
    </row>
    <row r="42" spans="10:17" ht="15.5" x14ac:dyDescent="0.35">
      <c r="J42" s="30"/>
      <c r="K42" s="31"/>
      <c r="L42" s="114" t="s">
        <v>78</v>
      </c>
      <c r="M42" s="115"/>
      <c r="N42" s="128">
        <f>('Waste Audit Data'!H24+SUM('Waste Audit Data'!P12:P23))*188/8.085</f>
        <v>23.252937538651821</v>
      </c>
      <c r="O42" s="115" t="s">
        <v>79</v>
      </c>
      <c r="P42" s="115"/>
      <c r="Q42" s="116"/>
    </row>
    <row r="43" spans="10:17" ht="16" thickBot="1" x14ac:dyDescent="0.4">
      <c r="J43" s="30"/>
      <c r="K43" s="31"/>
      <c r="L43" s="123" t="s">
        <v>80</v>
      </c>
      <c r="M43" s="121"/>
      <c r="N43" s="121"/>
      <c r="O43" s="121"/>
      <c r="P43" s="121"/>
      <c r="Q43" s="122"/>
    </row>
    <row r="44" spans="10:17" x14ac:dyDescent="0.25">
      <c r="J44" s="30"/>
      <c r="K44" s="31"/>
      <c r="L44" s="31"/>
      <c r="M44" s="31"/>
      <c r="N44" s="31"/>
      <c r="O44" s="31"/>
    </row>
    <row r="45" spans="10:17" x14ac:dyDescent="0.25">
      <c r="J45" s="30"/>
      <c r="K45" s="31"/>
      <c r="L45" s="31"/>
      <c r="M45" s="31"/>
      <c r="N45" s="31"/>
      <c r="O45" s="31"/>
    </row>
    <row r="46" spans="10:17" x14ac:dyDescent="0.25">
      <c r="J46" s="30"/>
      <c r="K46" s="31"/>
      <c r="L46" s="31"/>
      <c r="M46" s="31"/>
      <c r="N46" s="31"/>
      <c r="O46" s="31"/>
    </row>
    <row r="47" spans="10:17" x14ac:dyDescent="0.25">
      <c r="J47" s="30"/>
      <c r="K47" s="31"/>
      <c r="L47" s="31"/>
      <c r="M47" s="31"/>
      <c r="N47" s="31"/>
      <c r="O47" s="31"/>
    </row>
    <row r="48" spans="10:17" x14ac:dyDescent="0.25">
      <c r="J48" s="30"/>
      <c r="K48" s="31"/>
      <c r="L48" s="31"/>
      <c r="M48" s="31"/>
      <c r="N48" s="31"/>
      <c r="O48" s="31"/>
    </row>
    <row r="49" spans="10:15" x14ac:dyDescent="0.25">
      <c r="J49" s="31"/>
      <c r="K49" s="31"/>
      <c r="L49" s="31"/>
      <c r="M49" s="31"/>
      <c r="N49" s="31"/>
      <c r="O49" s="31"/>
    </row>
    <row r="68" spans="1:3" ht="18.5" x14ac:dyDescent="0.45">
      <c r="A68" s="267" t="s">
        <v>81</v>
      </c>
      <c r="B68" s="267"/>
      <c r="C68" s="267"/>
    </row>
    <row r="69" spans="1:3" ht="15.5" x14ac:dyDescent="0.35">
      <c r="A69" s="259" t="s">
        <v>82</v>
      </c>
      <c r="B69" s="260"/>
      <c r="C69" s="261"/>
    </row>
    <row r="70" spans="1:3" ht="15.5" x14ac:dyDescent="0.35">
      <c r="A70" s="131" t="s">
        <v>83</v>
      </c>
      <c r="B70" s="149">
        <f>'Waste Audit Data'!H12</f>
        <v>0</v>
      </c>
      <c r="C70" s="130"/>
    </row>
    <row r="71" spans="1:3" ht="15.5" x14ac:dyDescent="0.35">
      <c r="A71" s="131" t="s">
        <v>84</v>
      </c>
      <c r="B71" s="149">
        <f>'Waste Audit Data'!H13</f>
        <v>0</v>
      </c>
      <c r="C71" s="130"/>
    </row>
    <row r="72" spans="1:3" ht="15.5" x14ac:dyDescent="0.35">
      <c r="A72" s="131" t="s">
        <v>85</v>
      </c>
      <c r="B72" s="149">
        <f>'Waste Audit Data'!H24-('Waste Audit Data'!H12+'Waste Audit Data'!H13)</f>
        <v>0</v>
      </c>
      <c r="C72" s="130"/>
    </row>
    <row r="93" spans="1:4" ht="18.5" x14ac:dyDescent="0.45">
      <c r="A93" s="267" t="s">
        <v>86</v>
      </c>
      <c r="B93" s="267"/>
      <c r="C93" s="267"/>
      <c r="D93" s="124"/>
    </row>
    <row r="94" spans="1:4" ht="15.5" x14ac:dyDescent="0.35">
      <c r="A94" s="130" t="s">
        <v>87</v>
      </c>
      <c r="B94" s="130"/>
      <c r="C94" s="130"/>
      <c r="D94" s="125"/>
    </row>
    <row r="95" spans="1:4" ht="15.5" x14ac:dyDescent="0.35">
      <c r="A95" s="130"/>
      <c r="B95" s="131" t="s">
        <v>88</v>
      </c>
      <c r="C95" s="131" t="s">
        <v>89</v>
      </c>
      <c r="D95" s="125"/>
    </row>
    <row r="96" spans="1:4" ht="15.5" x14ac:dyDescent="0.35">
      <c r="A96" s="131" t="s">
        <v>90</v>
      </c>
      <c r="B96" s="149">
        <f>SUM('Waste Audit Data'!H10,'Waste Audit Data'!H15,'Waste Audit Data'!H16)</f>
        <v>0</v>
      </c>
      <c r="C96" s="149">
        <f>SUM('Waste Audit Data'!P10,'Waste Audit Data'!P15,'Waste Audit Data'!P16)</f>
        <v>0</v>
      </c>
      <c r="D96" s="125"/>
    </row>
    <row r="97" spans="1:12" ht="15.5" x14ac:dyDescent="0.35">
      <c r="A97" s="131" t="s">
        <v>91</v>
      </c>
      <c r="B97" s="149">
        <f>SUM('Waste Audit Data'!H9,'Waste Audit Data'!H17)</f>
        <v>0</v>
      </c>
      <c r="C97" s="149">
        <f>SUM('Waste Audit Data'!P9,'Waste Audit Data'!P17)</f>
        <v>0</v>
      </c>
      <c r="D97" s="125"/>
    </row>
    <row r="103" spans="1:12" x14ac:dyDescent="0.25">
      <c r="K103" s="19"/>
      <c r="L103" s="20"/>
    </row>
    <row r="122" spans="1:17" ht="13" thickBot="1" x14ac:dyDescent="0.3"/>
    <row r="123" spans="1:17" ht="15.5" x14ac:dyDescent="0.35">
      <c r="A123" s="132" t="s">
        <v>92</v>
      </c>
      <c r="B123" s="136"/>
      <c r="C123" s="136"/>
      <c r="D123" s="136"/>
      <c r="E123" s="136"/>
      <c r="F123" s="136"/>
      <c r="G123" s="137">
        <f>B96*187</f>
        <v>0</v>
      </c>
      <c r="I123" s="262" t="s">
        <v>93</v>
      </c>
      <c r="J123" s="263"/>
      <c r="K123" s="263"/>
      <c r="L123" s="263"/>
      <c r="M123" s="263"/>
      <c r="N123" s="263"/>
      <c r="O123" s="263"/>
      <c r="P123" s="263"/>
      <c r="Q123" s="264"/>
    </row>
    <row r="124" spans="1:17" ht="15.5" x14ac:dyDescent="0.35">
      <c r="A124" s="133" t="s">
        <v>94</v>
      </c>
      <c r="B124" s="138"/>
      <c r="C124" s="138"/>
      <c r="D124" s="138"/>
      <c r="E124" s="138"/>
      <c r="F124" s="138"/>
      <c r="G124" s="139">
        <f>B97*187</f>
        <v>0</v>
      </c>
      <c r="I124" s="117" t="s">
        <v>95</v>
      </c>
      <c r="J124" s="118"/>
      <c r="K124" s="145">
        <f>G123</f>
        <v>0</v>
      </c>
      <c r="L124" s="119" t="s">
        <v>96</v>
      </c>
      <c r="M124" s="119"/>
      <c r="N124" s="119"/>
      <c r="O124" s="119"/>
      <c r="P124" s="119"/>
      <c r="Q124" s="120"/>
    </row>
    <row r="125" spans="1:17" ht="15.5" x14ac:dyDescent="0.35">
      <c r="A125" s="134" t="s">
        <v>97</v>
      </c>
      <c r="B125" s="138"/>
      <c r="C125" s="138"/>
      <c r="D125" s="138"/>
      <c r="E125" s="138"/>
      <c r="F125" s="138"/>
      <c r="G125" s="139">
        <f>SUM(G123:G124)</f>
        <v>0</v>
      </c>
      <c r="I125" s="146">
        <f>G124</f>
        <v>0</v>
      </c>
      <c r="J125" s="119" t="s">
        <v>98</v>
      </c>
      <c r="K125" s="119"/>
      <c r="L125" s="119"/>
      <c r="M125" s="119"/>
      <c r="N125" s="119"/>
      <c r="O125" s="119"/>
      <c r="P125" s="119"/>
      <c r="Q125" s="120"/>
    </row>
    <row r="126" spans="1:17" ht="16" thickBot="1" x14ac:dyDescent="0.4">
      <c r="A126" s="135" t="s">
        <v>99</v>
      </c>
      <c r="B126" s="140"/>
      <c r="C126" s="140"/>
      <c r="D126" s="140"/>
      <c r="E126" s="140"/>
      <c r="F126" s="140"/>
      <c r="G126" s="141">
        <f>SUM(G123:G124)/4.543</f>
        <v>0</v>
      </c>
      <c r="I126" s="144" t="s">
        <v>100</v>
      </c>
      <c r="J126" s="121"/>
      <c r="K126" s="121"/>
      <c r="L126" s="147">
        <f>G126</f>
        <v>0</v>
      </c>
      <c r="M126" s="121" t="s">
        <v>101</v>
      </c>
      <c r="N126" s="121"/>
      <c r="O126" s="121"/>
      <c r="P126" s="121"/>
      <c r="Q126" s="122"/>
    </row>
    <row r="128" spans="1:17" ht="15.5" x14ac:dyDescent="0.35">
      <c r="A128" s="265" t="s">
        <v>102</v>
      </c>
      <c r="B128" s="265"/>
      <c r="C128" s="265"/>
      <c r="D128" s="265"/>
    </row>
    <row r="129" spans="1:3" ht="31" x14ac:dyDescent="0.35">
      <c r="A129" s="151" t="s">
        <v>103</v>
      </c>
      <c r="B129" s="152">
        <f>SUM('Waste Audit Data'!H7:H11)</f>
        <v>0</v>
      </c>
      <c r="C129" s="129"/>
    </row>
    <row r="130" spans="1:3" ht="15.5" x14ac:dyDescent="0.35">
      <c r="A130" s="148" t="s">
        <v>104</v>
      </c>
      <c r="B130" s="149">
        <f>SUM('Waste Audit Data'!H12:H23)</f>
        <v>0</v>
      </c>
      <c r="C130" s="129"/>
    </row>
  </sheetData>
  <mergeCells count="6">
    <mergeCell ref="A69:C69"/>
    <mergeCell ref="I123:Q123"/>
    <mergeCell ref="A128:D128"/>
    <mergeCell ref="A1:O1"/>
    <mergeCell ref="A68:C68"/>
    <mergeCell ref="A93:C93"/>
  </mergeCells>
  <pageMargins left="0.7" right="0.7" top="0.75" bottom="0.75" header="0.3" footer="0.3"/>
  <pageSetup scale="6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92"/>
  <sheetViews>
    <sheetView zoomScale="70" zoomScaleNormal="70" workbookViewId="0">
      <selection activeCell="Q22" sqref="Q22"/>
    </sheetView>
  </sheetViews>
  <sheetFormatPr defaultRowHeight="12.5" x14ac:dyDescent="0.25"/>
  <cols>
    <col min="1" max="1" width="22.54296875" customWidth="1"/>
    <col min="2" max="2" width="14.1796875" customWidth="1"/>
    <col min="16" max="16" width="13.453125" customWidth="1"/>
    <col min="17" max="17" width="34.54296875" customWidth="1"/>
    <col min="24" max="24" width="12.54296875" customWidth="1"/>
  </cols>
  <sheetData>
    <row r="1" spans="1:16" ht="17.5" customHeight="1" x14ac:dyDescent="0.25">
      <c r="A1" s="266" t="s">
        <v>105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</row>
    <row r="32" ht="13" thickBot="1" x14ac:dyDescent="0.3"/>
    <row r="33" spans="18:25" ht="18.5" x14ac:dyDescent="0.45">
      <c r="R33" s="270" t="s">
        <v>106</v>
      </c>
      <c r="S33" s="271"/>
      <c r="T33" s="271"/>
      <c r="U33" s="271"/>
      <c r="V33" s="271"/>
      <c r="W33" s="271"/>
      <c r="X33" s="271"/>
      <c r="Y33" s="272"/>
    </row>
    <row r="34" spans="18:25" ht="16" thickBot="1" x14ac:dyDescent="0.4">
      <c r="R34" s="123" t="s">
        <v>107</v>
      </c>
      <c r="S34" s="121"/>
      <c r="T34" s="156">
        <f>SUM('Waste Audit Data'!M30:M34)</f>
        <v>1</v>
      </c>
      <c r="U34" s="121" t="s">
        <v>108</v>
      </c>
      <c r="V34" s="121"/>
      <c r="W34" s="121"/>
      <c r="X34" s="121"/>
      <c r="Y34" s="122"/>
    </row>
    <row r="35" spans="18:25" ht="13" thickBot="1" x14ac:dyDescent="0.3"/>
    <row r="36" spans="18:25" ht="18" x14ac:dyDescent="0.4">
      <c r="R36" s="273" t="s">
        <v>109</v>
      </c>
      <c r="S36" s="274"/>
      <c r="T36" s="274"/>
      <c r="U36" s="274"/>
      <c r="V36" s="274"/>
      <c r="W36" s="274"/>
      <c r="X36" s="274"/>
      <c r="Y36" s="275"/>
    </row>
    <row r="37" spans="18:25" x14ac:dyDescent="0.25">
      <c r="R37" s="159" t="e">
        <f>'Waste Audit Data'!M42</f>
        <v>#DIV/0!</v>
      </c>
      <c r="S37" s="157" t="s">
        <v>110</v>
      </c>
      <c r="T37" s="158"/>
      <c r="U37" s="157"/>
      <c r="V37" s="31"/>
      <c r="W37" s="31"/>
      <c r="X37" s="31"/>
      <c r="Y37" s="142"/>
    </row>
    <row r="38" spans="18:25" ht="13" thickBot="1" x14ac:dyDescent="0.3">
      <c r="R38" s="155" t="s">
        <v>111</v>
      </c>
      <c r="S38" s="143"/>
      <c r="T38" s="143"/>
      <c r="U38" s="143"/>
      <c r="V38" s="143"/>
      <c r="W38" s="143"/>
      <c r="X38" s="143"/>
      <c r="Y38" s="160" t="e">
        <f>'Waste Audit Data'!L29</f>
        <v>#DIV/0!</v>
      </c>
    </row>
    <row r="66" spans="1:18" ht="15.5" x14ac:dyDescent="0.35">
      <c r="A66" s="276" t="s">
        <v>112</v>
      </c>
      <c r="B66" s="277"/>
      <c r="Q66" s="278" t="s">
        <v>113</v>
      </c>
      <c r="R66" s="279"/>
    </row>
    <row r="67" spans="1:18" ht="15.5" x14ac:dyDescent="0.35">
      <c r="A67" s="150" t="s">
        <v>114</v>
      </c>
      <c r="B67" s="153">
        <f>'Waste Audit Data'!M37</f>
        <v>0</v>
      </c>
    </row>
    <row r="68" spans="1:18" ht="15.5" x14ac:dyDescent="0.35">
      <c r="A68" s="150" t="s">
        <v>115</v>
      </c>
      <c r="B68" s="153">
        <f>'Waste Audit Data'!M38</f>
        <v>1</v>
      </c>
      <c r="Q68" s="268" t="s">
        <v>116</v>
      </c>
      <c r="R68" s="269"/>
    </row>
    <row r="69" spans="1:18" ht="14.15" customHeight="1" x14ac:dyDescent="0.25">
      <c r="Q69" s="154" t="s">
        <v>117</v>
      </c>
      <c r="R69" s="14">
        <f>'Waste Audit Data'!L42</f>
        <v>0</v>
      </c>
    </row>
    <row r="70" spans="1:18" ht="14.5" customHeight="1" x14ac:dyDescent="0.25">
      <c r="Q70" s="154" t="s">
        <v>118</v>
      </c>
      <c r="R70" s="14">
        <f>'Waste Audit Data'!L41</f>
        <v>0</v>
      </c>
    </row>
    <row r="91" ht="51" customHeight="1" x14ac:dyDescent="0.25"/>
    <row r="92" ht="42.65" customHeight="1" x14ac:dyDescent="0.25"/>
  </sheetData>
  <mergeCells count="6">
    <mergeCell ref="Q68:R68"/>
    <mergeCell ref="R33:Y33"/>
    <mergeCell ref="R36:Y36"/>
    <mergeCell ref="A1:P1"/>
    <mergeCell ref="A66:B66"/>
    <mergeCell ref="Q66:R66"/>
  </mergeCells>
  <pageMargins left="0.7" right="0.7" top="0.75" bottom="0.75" header="0.3" footer="0.3"/>
  <pageSetup scale="6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9"/>
  <sheetViews>
    <sheetView zoomScale="70" zoomScaleNormal="70" workbookViewId="0">
      <selection activeCell="H41" sqref="H41"/>
    </sheetView>
  </sheetViews>
  <sheetFormatPr defaultRowHeight="12.5" x14ac:dyDescent="0.25"/>
  <cols>
    <col min="1" max="1" width="90.81640625" customWidth="1"/>
    <col min="2" max="2" width="22.54296875" customWidth="1"/>
    <col min="3" max="3" width="22.1796875" customWidth="1"/>
  </cols>
  <sheetData>
    <row r="1" spans="1:3" ht="45" customHeight="1" x14ac:dyDescent="0.25">
      <c r="A1" s="280" t="s">
        <v>119</v>
      </c>
      <c r="B1" s="281"/>
      <c r="C1" s="282"/>
    </row>
    <row r="2" spans="1:3" ht="29.5" customHeight="1" thickBot="1" x14ac:dyDescent="0.3">
      <c r="A2" s="283" t="s">
        <v>120</v>
      </c>
      <c r="B2" s="284"/>
      <c r="C2" s="285"/>
    </row>
    <row r="3" spans="1:3" ht="45" customHeight="1" thickBot="1" x14ac:dyDescent="0.3">
      <c r="A3" s="286" t="s">
        <v>121</v>
      </c>
      <c r="B3" s="287"/>
      <c r="C3" s="288"/>
    </row>
    <row r="4" spans="1:3" ht="45" customHeight="1" thickBot="1" x14ac:dyDescent="0.3">
      <c r="A4" s="26" t="s">
        <v>122</v>
      </c>
      <c r="B4" s="15" t="s">
        <v>123</v>
      </c>
      <c r="C4" s="16" t="s">
        <v>124</v>
      </c>
    </row>
    <row r="5" spans="1:3" ht="45" customHeight="1" x14ac:dyDescent="0.25">
      <c r="A5" s="28" t="s">
        <v>125</v>
      </c>
      <c r="B5" s="29">
        <f>'Waste Audit Data'!S12</f>
        <v>0</v>
      </c>
      <c r="C5" s="17" t="s">
        <v>126</v>
      </c>
    </row>
    <row r="6" spans="1:3" ht="45" customHeight="1" x14ac:dyDescent="0.25">
      <c r="A6" s="23" t="s">
        <v>127</v>
      </c>
      <c r="B6" s="24">
        <f>'Waste Audit Data'!S13</f>
        <v>0</v>
      </c>
      <c r="C6" s="25"/>
    </row>
    <row r="7" spans="1:3" ht="42.65" customHeight="1" x14ac:dyDescent="0.25">
      <c r="A7" s="23" t="s">
        <v>128</v>
      </c>
      <c r="B7" s="27" t="e">
        <f>'Waste Audit Data'!I12</f>
        <v>#DIV/0!</v>
      </c>
      <c r="C7" s="25" t="s">
        <v>129</v>
      </c>
    </row>
    <row r="8" spans="1:3" ht="44.15" customHeight="1" thickBot="1" x14ac:dyDescent="0.3">
      <c r="A8" s="22" t="s">
        <v>130</v>
      </c>
      <c r="B8" s="32">
        <f>B5/0.2*5</f>
        <v>0</v>
      </c>
      <c r="C8" s="18" t="s">
        <v>131</v>
      </c>
    </row>
    <row r="9" spans="1:3" x14ac:dyDescent="0.25">
      <c r="A9" t="s">
        <v>132</v>
      </c>
    </row>
  </sheetData>
  <sheetProtection password="CA30" sheet="1" objects="1" scenarios="1"/>
  <mergeCells count="3">
    <mergeCell ref="A1:C1"/>
    <mergeCell ref="A2:C2"/>
    <mergeCell ref="A3:C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833deba-db12-4333-b78b-85df2328a4c7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90053D84497B44A0F252AFD407CC54" ma:contentTypeVersion="9" ma:contentTypeDescription="Create a new document." ma:contentTypeScope="" ma:versionID="312fc4ce0b41cdcd27e2ebffb8d7c20f">
  <xsd:schema xmlns:xsd="http://www.w3.org/2001/XMLSchema" xmlns:xs="http://www.w3.org/2001/XMLSchema" xmlns:p="http://schemas.microsoft.com/office/2006/metadata/properties" xmlns:ns3="d3c69698-7870-4376-8787-bff858f952a6" xmlns:ns4="3833deba-db12-4333-b78b-85df2328a4c7" targetNamespace="http://schemas.microsoft.com/office/2006/metadata/properties" ma:root="true" ma:fieldsID="c87d6ed4e97413d9b29347cd1e4ef1f5" ns3:_="" ns4:_="">
    <xsd:import namespace="d3c69698-7870-4376-8787-bff858f952a6"/>
    <xsd:import namespace="3833deba-db12-4333-b78b-85df2328a4c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c69698-7870-4376-8787-bff858f95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33deba-db12-4333-b78b-85df2328a4c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1F6792-05AC-467A-BD1B-C24ADC80D17D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d3c69698-7870-4376-8787-bff858f952a6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3833deba-db12-4333-b78b-85df2328a4c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3542C31-6D8B-4C18-A07E-10C6C8DBCC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CA0C62-DBC3-42D7-A496-E033072179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c69698-7870-4376-8787-bff858f952a6"/>
    <ds:schemaRef ds:uri="3833deba-db12-4333-b78b-85df2328a4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Waste Audit Data</vt:lpstr>
      <vt:lpstr>Waste Graphs - Garbage</vt:lpstr>
      <vt:lpstr>Waste Graphs - Recycling</vt:lpstr>
      <vt:lpstr>Food Waste Campaign</vt:lpstr>
      <vt:lpstr>'Waste Audit Data'!Print_Area</vt:lpstr>
      <vt:lpstr>totweight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Region of Peel</dc:creator>
  <cp:keywords/>
  <dc:description/>
  <cp:lastModifiedBy>Navarra, Arielle</cp:lastModifiedBy>
  <cp:revision/>
  <dcterms:created xsi:type="dcterms:W3CDTF">2010-02-01T18:21:11Z</dcterms:created>
  <dcterms:modified xsi:type="dcterms:W3CDTF">2023-02-27T16:27:47Z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0x0101006190053D84497B44A0F252AFD407CC54</vt:lpwstr>
  </property>
</Properties>
</file>