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isfilestage01\inetpub\rop.dev.peelregion.ca\wwwroot\children\working\service-providers\pdf\2022\"/>
    </mc:Choice>
  </mc:AlternateContent>
  <xr:revisionPtr revIDLastSave="0" documentId="8_{8ECA7ED8-D4C1-48C7-A813-B68DB44F1406}" xr6:coauthVersionLast="47" xr6:coauthVersionMax="47" xr10:uidLastSave="{00000000-0000-0000-0000-000000000000}"/>
  <workbookProtection workbookAlgorithmName="SHA-512" workbookHashValue="d2nyOugqQG2OY7ido/hkKN8CkNZTLlvzTYPVjgsMAlC04/oOkJnXruw87g6bpwZggxg/T1CS4TirqGOdP+keYw==" workbookSaltValue="/fpGaMW4lgdXiGLZNFWs/g==" workbookSpinCount="100000" lockStructure="1"/>
  <bookViews>
    <workbookView xWindow="1560" yWindow="1320" windowWidth="17670" windowHeight="10200" firstSheet="1" activeTab="1" xr2:uid="{DFDA7B7D-689D-43F4-A217-088761B5DDF4}"/>
  </bookViews>
  <sheets>
    <sheet name="School Aged - main draft DNT" sheetId="5" state="hidden" r:id="rId1"/>
    <sheet name="CWELCC Eligibility Age Tool" sheetId="4" r:id="rId2"/>
  </sheets>
  <definedNames>
    <definedName name="_xlnm.Print_Area" localSheetId="1">'CWELCC Eligibility Age Tool'!$A$1:$Q$31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4" l="1"/>
  <c r="I19" i="4"/>
  <c r="H19" i="4"/>
  <c r="H8" i="4"/>
  <c r="K19" i="4"/>
  <c r="E19" i="4"/>
  <c r="F19" i="4"/>
  <c r="E8" i="4"/>
  <c r="F8" i="4"/>
  <c r="G8" i="4"/>
  <c r="J8" i="4"/>
  <c r="I8" i="4"/>
  <c r="K8" i="4"/>
  <c r="G19" i="4"/>
  <c r="L19" i="4"/>
  <c r="M19" i="4"/>
  <c r="N19" i="4"/>
  <c r="O19" i="4"/>
  <c r="P19" i="4"/>
  <c r="O3" i="5"/>
  <c r="N3" i="5"/>
  <c r="M3" i="5"/>
  <c r="L3" i="5"/>
  <c r="K3" i="5"/>
  <c r="J3" i="5"/>
  <c r="I3" i="5"/>
  <c r="H3" i="5"/>
  <c r="G3" i="5"/>
  <c r="F3" i="5"/>
  <c r="E3" i="5"/>
  <c r="D3" i="5"/>
  <c r="H1" i="5"/>
  <c r="F1" i="5"/>
  <c r="P8" i="4"/>
  <c r="O8" i="4"/>
  <c r="N8" i="4"/>
  <c r="M8" i="4"/>
  <c r="L8" i="4"/>
</calcChain>
</file>

<file path=xl/sharedStrings.xml><?xml version="1.0" encoding="utf-8"?>
<sst xmlns="http://schemas.openxmlformats.org/spreadsheetml/2006/main" count="70" uniqueCount="35">
  <si>
    <t>Jan</t>
  </si>
  <si>
    <t>Feb</t>
  </si>
  <si>
    <t>Mar</t>
  </si>
  <si>
    <t>Apr</t>
  </si>
  <si>
    <t>May</t>
  </si>
  <si>
    <t>Jun</t>
  </si>
  <si>
    <t>Jul</t>
  </si>
  <si>
    <t>Aug</t>
  </si>
  <si>
    <t>Sep</t>
  </si>
  <si>
    <t>Oct</t>
  </si>
  <si>
    <t>Nov</t>
  </si>
  <si>
    <t>Dec</t>
  </si>
  <si>
    <t>Child's Birthday</t>
  </si>
  <si>
    <t>2022</t>
  </si>
  <si>
    <t>CENTRE -BASED</t>
  </si>
  <si>
    <t>and LHCC</t>
  </si>
  <si>
    <t>LHCC also</t>
  </si>
  <si>
    <t>Montessori School follow licensed capacity (age group)</t>
  </si>
  <si>
    <t>Infant</t>
  </si>
  <si>
    <t>Toddler</t>
  </si>
  <si>
    <t>Preschool</t>
  </si>
  <si>
    <t>Kindergarten</t>
  </si>
  <si>
    <t>School Age</t>
  </si>
  <si>
    <t>Family Age Group</t>
  </si>
  <si>
    <t>CENTRE BASED</t>
  </si>
  <si>
    <t>BILLINGS IN 2022 (APRIL TO DECEMBER 2022)</t>
  </si>
  <si>
    <t>Age Group</t>
  </si>
  <si>
    <t>LICENSED HOME CHILD CARE (LHCC)</t>
  </si>
  <si>
    <t>CWELCC Eligible</t>
  </si>
  <si>
    <t>CWELCC Ineligible</t>
  </si>
  <si>
    <t>REGION OF PEEL'S CWELCC ELIGIBILITY AGE TOOL</t>
  </si>
  <si>
    <t>Disclaimer: The purpose of the CWELCC Eligibility Age Tool is to assist providers in determining a child's age eligibility for CWELCC. 
Should there be any discrepancies with the guidelines, the guidelines take precedence. Should you have further questions, please contact your Early Years Specialist (EYS) or email us at earlyyearssystemdivision@peelregion.ca</t>
  </si>
  <si>
    <t>YYYY-MM-DD</t>
  </si>
  <si>
    <t xml:space="preserve">Must be entered </t>
  </si>
  <si>
    <t xml:space="preserve">in the format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</si>
</sst>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u/>
      <sz val="11"/>
      <name val="Calibri"/>
      <family val="2"/>
      <scheme val="minor"/>
    </font>
    <font>
      <b/>
      <sz val="28"/>
      <name val="Calibri"/>
      <family val="2"/>
      <scheme val="minor"/>
    </font>
    <font>
      <b/>
      <sz val="30"/>
      <name val="Calibri"/>
      <family val="2"/>
      <scheme val="minor"/>
    </font>
    <font>
      <b/>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4" fillId="0" borderId="0" xfId="0" applyFont="1"/>
    <xf numFmtId="0" fontId="4" fillId="0" borderId="2"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3" fillId="0" borderId="0" xfId="0" applyFont="1"/>
    <xf numFmtId="0" fontId="5" fillId="0" borderId="0" xfId="0" applyFont="1"/>
    <xf numFmtId="17" fontId="5" fillId="0" borderId="0" xfId="0" applyNumberFormat="1" applyFont="1"/>
    <xf numFmtId="0" fontId="6" fillId="0" borderId="0" xfId="0" applyFont="1"/>
    <xf numFmtId="43" fontId="5" fillId="0" borderId="0" xfId="1" applyFont="1"/>
    <xf numFmtId="43" fontId="0" fillId="0" borderId="0" xfId="1" applyFont="1"/>
    <xf numFmtId="0" fontId="0" fillId="0" borderId="0" xfId="0" applyBorder="1"/>
    <xf numFmtId="15" fontId="3" fillId="0" borderId="0" xfId="0" applyNumberFormat="1" applyFont="1"/>
    <xf numFmtId="43" fontId="3" fillId="0" borderId="0" xfId="1" applyFont="1"/>
    <xf numFmtId="0" fontId="2" fillId="0" borderId="0" xfId="0" applyFont="1"/>
    <xf numFmtId="43" fontId="5" fillId="0" borderId="0" xfId="1" applyFont="1" applyAlignment="1">
      <alignment horizontal="left"/>
    </xf>
    <xf numFmtId="164" fontId="0" fillId="2" borderId="1" xfId="0" applyNumberFormat="1" applyFill="1" applyBorder="1"/>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5" fillId="0" borderId="5" xfId="0" applyFont="1" applyBorder="1"/>
    <xf numFmtId="0" fontId="5" fillId="0" borderId="6" xfId="0" applyFont="1" applyBorder="1"/>
    <xf numFmtId="0" fontId="5" fillId="3" borderId="4" xfId="0" applyFont="1" applyFill="1" applyBorder="1"/>
    <xf numFmtId="0" fontId="5" fillId="3" borderId="5" xfId="0" applyFont="1" applyFill="1" applyBorder="1"/>
    <xf numFmtId="0" fontId="5" fillId="0" borderId="13" xfId="0" applyFont="1" applyBorder="1"/>
    <xf numFmtId="0" fontId="5" fillId="0" borderId="14" xfId="0" applyFont="1" applyBorder="1"/>
    <xf numFmtId="0" fontId="6" fillId="0" borderId="14" xfId="0" applyFont="1" applyBorder="1"/>
    <xf numFmtId="0" fontId="5" fillId="0" borderId="15" xfId="0" applyFont="1" applyBorder="1"/>
    <xf numFmtId="0" fontId="5" fillId="2" borderId="1" xfId="0"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0" fontId="5" fillId="0" borderId="0" xfId="0" applyFont="1" applyAlignment="1">
      <alignment horizontal="right"/>
    </xf>
    <xf numFmtId="0" fontId="3" fillId="0" borderId="0" xfId="0" applyFont="1" applyAlignment="1"/>
    <xf numFmtId="0" fontId="5" fillId="0" borderId="0" xfId="0" applyFont="1" applyAlignment="1"/>
    <xf numFmtId="0" fontId="5" fillId="4" borderId="0" xfId="0" applyFont="1" applyFill="1" applyBorder="1" applyAlignment="1" applyProtection="1">
      <alignment horizontal="center"/>
    </xf>
    <xf numFmtId="0" fontId="5" fillId="0" borderId="2" xfId="0" applyFont="1" applyBorder="1" applyAlignment="1">
      <alignment horizontal="right"/>
    </xf>
    <xf numFmtId="0" fontId="5" fillId="0" borderId="0" xfId="0" applyFont="1" applyBorder="1"/>
    <xf numFmtId="0" fontId="5" fillId="0" borderId="3" xfId="0" applyFont="1" applyBorder="1"/>
    <xf numFmtId="0" fontId="5" fillId="0" borderId="0" xfId="0" applyFont="1" applyBorder="1" applyAlignment="1">
      <alignment horizontal="center"/>
    </xf>
    <xf numFmtId="43" fontId="3" fillId="0" borderId="0" xfId="1" applyFont="1" applyBorder="1" applyProtection="1"/>
    <xf numFmtId="0" fontId="5" fillId="5" borderId="2" xfId="0" applyFont="1" applyFill="1" applyBorder="1" applyAlignment="1">
      <alignment horizontal="right"/>
    </xf>
    <xf numFmtId="0" fontId="5" fillId="0" borderId="0" xfId="0" applyFont="1" applyBorder="1" applyProtection="1"/>
    <xf numFmtId="0" fontId="6" fillId="3" borderId="2" xfId="0" applyFont="1" applyFill="1" applyBorder="1" applyAlignment="1">
      <alignment horizontal="right"/>
    </xf>
    <xf numFmtId="0" fontId="6" fillId="0" borderId="0" xfId="0" applyFont="1" applyBorder="1"/>
    <xf numFmtId="15" fontId="3" fillId="0" borderId="0" xfId="0" applyNumberFormat="1" applyFont="1" applyBorder="1"/>
    <xf numFmtId="43" fontId="3" fillId="0" borderId="0" xfId="1" applyFont="1" applyBorder="1"/>
    <xf numFmtId="0" fontId="5" fillId="0" borderId="0" xfId="0" applyFont="1" applyBorder="1" applyAlignment="1" applyProtection="1">
      <alignment horizontal="center"/>
    </xf>
    <xf numFmtId="0" fontId="5" fillId="0" borderId="4" xfId="0" applyFont="1" applyBorder="1" applyAlignment="1">
      <alignment horizontal="right"/>
    </xf>
    <xf numFmtId="0" fontId="5" fillId="0" borderId="2" xfId="0" applyFont="1" applyBorder="1"/>
    <xf numFmtId="15" fontId="5" fillId="0" borderId="0" xfId="0" applyNumberFormat="1" applyFont="1" applyBorder="1"/>
    <xf numFmtId="43" fontId="5" fillId="0" borderId="0" xfId="0" applyNumberFormat="1" applyFont="1" applyBorder="1"/>
    <xf numFmtId="14" fontId="3" fillId="0" borderId="0" xfId="1" applyNumberFormat="1" applyFont="1" applyBorder="1" applyProtection="1"/>
    <xf numFmtId="0" fontId="9" fillId="0" borderId="2" xfId="0" applyFont="1" applyBorder="1" applyAlignment="1">
      <alignment horizontal="right"/>
    </xf>
    <xf numFmtId="0" fontId="9" fillId="0" borderId="2" xfId="0" applyFont="1" applyFill="1" applyBorder="1" applyAlignment="1">
      <alignment horizontal="right"/>
    </xf>
    <xf numFmtId="0" fontId="3" fillId="0" borderId="0" xfId="0" applyFont="1" applyBorder="1"/>
    <xf numFmtId="0" fontId="3" fillId="0" borderId="3" xfId="0" applyFont="1" applyBorder="1"/>
    <xf numFmtId="0" fontId="3" fillId="0" borderId="2" xfId="0" applyFont="1" applyBorder="1"/>
    <xf numFmtId="14" fontId="0" fillId="2" borderId="1" xfId="0" applyNumberFormat="1" applyFill="1" applyBorder="1" applyProtection="1">
      <protection locked="0"/>
    </xf>
    <xf numFmtId="0" fontId="0" fillId="0" borderId="7" xfId="0" quotePrefix="1" applyBorder="1" applyAlignment="1">
      <alignment horizontal="center"/>
    </xf>
    <xf numFmtId="0" fontId="0" fillId="0" borderId="8" xfId="0" quotePrefix="1" applyBorder="1" applyAlignment="1">
      <alignment horizontal="center"/>
    </xf>
    <xf numFmtId="0" fontId="0" fillId="0" borderId="9" xfId="0" quotePrefix="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5" fillId="0" borderId="2" xfId="0" applyFont="1" applyBorder="1" applyAlignment="1">
      <alignment horizontal="left" wrapText="1"/>
    </xf>
    <xf numFmtId="0" fontId="5" fillId="0" borderId="0" xfId="0" applyFont="1" applyBorder="1" applyAlignment="1">
      <alignment horizontal="left" wrapText="1"/>
    </xf>
    <xf numFmtId="0" fontId="5" fillId="0" borderId="3" xfId="0" applyFont="1" applyBorder="1" applyAlignment="1">
      <alignment horizontal="left"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2" xfId="0" applyFont="1" applyBorder="1" applyAlignment="1">
      <alignment horizontal="center"/>
    </xf>
    <xf numFmtId="0" fontId="8" fillId="0" borderId="0"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5" fillId="0" borderId="10"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12" xfId="0" quotePrefix="1" applyFont="1" applyBorder="1" applyAlignment="1">
      <alignment horizontal="center" vertical="center"/>
    </xf>
    <xf numFmtId="0" fontId="5" fillId="0" borderId="4" xfId="0" quotePrefix="1" applyFont="1" applyBorder="1" applyAlignment="1">
      <alignment horizontal="center" vertical="center"/>
    </xf>
    <xf numFmtId="0" fontId="5" fillId="0" borderId="5" xfId="0" quotePrefix="1" applyFont="1" applyBorder="1" applyAlignment="1">
      <alignment horizontal="center" vertical="center"/>
    </xf>
    <xf numFmtId="0" fontId="5" fillId="0" borderId="6" xfId="0" quotePrefix="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cellXfs>
  <cellStyles count="2">
    <cellStyle name="Comma" xfId="1" builtinId="3"/>
    <cellStyle name="Normal" xfId="0" builtinId="0"/>
  </cellStyles>
  <dxfs count="20">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130986</xdr:colOff>
      <xdr:row>9</xdr:row>
      <xdr:rowOff>137160</xdr:rowOff>
    </xdr:from>
    <xdr:to>
      <xdr:col>12</xdr:col>
      <xdr:colOff>3061</xdr:colOff>
      <xdr:row>23</xdr:row>
      <xdr:rowOff>22860</xdr:rowOff>
    </xdr:to>
    <xdr:pic>
      <xdr:nvPicPr>
        <xdr:cNvPr id="2" name="Picture 1">
          <a:extLst>
            <a:ext uri="{FF2B5EF4-FFF2-40B4-BE49-F238E27FC236}">
              <a16:creationId xmlns:a16="http://schemas.microsoft.com/office/drawing/2014/main" id="{652287AE-E3B6-4D31-AC14-D38F4A1490D0}"/>
            </a:ext>
          </a:extLst>
        </xdr:cNvPr>
        <xdr:cNvPicPr>
          <a:picLocks noChangeAspect="1"/>
        </xdr:cNvPicPr>
      </xdr:nvPicPr>
      <xdr:blipFill>
        <a:blip xmlns:r="http://schemas.openxmlformats.org/officeDocument/2006/relationships" r:embed="rId1"/>
        <a:stretch>
          <a:fillRect/>
        </a:stretch>
      </xdr:blipFill>
      <xdr:spPr>
        <a:xfrm>
          <a:off x="3849546" y="1813560"/>
          <a:ext cx="4840315" cy="2446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199566</xdr:colOff>
      <xdr:row>1</xdr:row>
      <xdr:rowOff>19050</xdr:rowOff>
    </xdr:from>
    <xdr:to>
      <xdr:col>26</xdr:col>
      <xdr:colOff>53340</xdr:colOff>
      <xdr:row>17</xdr:row>
      <xdr:rowOff>59055</xdr:rowOff>
    </xdr:to>
    <xdr:pic>
      <xdr:nvPicPr>
        <xdr:cNvPr id="2" name="Picture 1">
          <a:extLst>
            <a:ext uri="{FF2B5EF4-FFF2-40B4-BE49-F238E27FC236}">
              <a16:creationId xmlns:a16="http://schemas.microsoft.com/office/drawing/2014/main" id="{B737DABD-6C4D-47CF-94C3-94923CFBE048}"/>
            </a:ext>
          </a:extLst>
        </xdr:cNvPr>
        <xdr:cNvPicPr>
          <a:picLocks noChangeAspect="1"/>
        </xdr:cNvPicPr>
      </xdr:nvPicPr>
      <xdr:blipFill>
        <a:blip xmlns:r="http://schemas.openxmlformats.org/officeDocument/2006/relationships" r:embed="rId1"/>
        <a:stretch>
          <a:fillRect/>
        </a:stretch>
      </xdr:blipFill>
      <xdr:spPr>
        <a:xfrm>
          <a:off x="9295941" y="200025"/>
          <a:ext cx="5435424" cy="3021330"/>
        </a:xfrm>
        <a:prstGeom prst="rect">
          <a:avLst/>
        </a:prstGeom>
      </xdr:spPr>
    </xdr:pic>
    <xdr:clientData/>
  </xdr:twoCellAnchor>
  <xdr:twoCellAnchor editAs="oneCell">
    <xdr:from>
      <xdr:col>17</xdr:col>
      <xdr:colOff>228600</xdr:colOff>
      <xdr:row>18</xdr:row>
      <xdr:rowOff>189130</xdr:rowOff>
    </xdr:from>
    <xdr:to>
      <xdr:col>27</xdr:col>
      <xdr:colOff>40119</xdr:colOff>
      <xdr:row>27</xdr:row>
      <xdr:rowOff>60042</xdr:rowOff>
    </xdr:to>
    <xdr:pic>
      <xdr:nvPicPr>
        <xdr:cNvPr id="6" name="Picture 5">
          <a:extLst>
            <a:ext uri="{FF2B5EF4-FFF2-40B4-BE49-F238E27FC236}">
              <a16:creationId xmlns:a16="http://schemas.microsoft.com/office/drawing/2014/main" id="{73F5EDC9-0767-475D-8117-2B66258D32BE}"/>
            </a:ext>
          </a:extLst>
        </xdr:cNvPr>
        <xdr:cNvPicPr>
          <a:picLocks noChangeAspect="1"/>
        </xdr:cNvPicPr>
      </xdr:nvPicPr>
      <xdr:blipFill>
        <a:blip xmlns:r="http://schemas.openxmlformats.org/officeDocument/2006/relationships" r:embed="rId2"/>
        <a:stretch>
          <a:fillRect/>
        </a:stretch>
      </xdr:blipFill>
      <xdr:spPr>
        <a:xfrm>
          <a:off x="9534525" y="3522880"/>
          <a:ext cx="6212319" cy="1528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85B7B-9066-4468-9793-3E73DBBC6B52}">
  <dimension ref="A1:Z16"/>
  <sheetViews>
    <sheetView showGridLines="0" workbookViewId="0">
      <selection activeCell="J3" sqref="J3"/>
    </sheetView>
  </sheetViews>
  <sheetFormatPr defaultRowHeight="15" x14ac:dyDescent="0.25"/>
  <cols>
    <col min="1" max="1" width="15.7109375" customWidth="1"/>
    <col min="2" max="2" width="17.7109375" bestFit="1" customWidth="1"/>
    <col min="3" max="3" width="2.28515625" customWidth="1"/>
    <col min="5" max="5" width="9.7109375" bestFit="1" customWidth="1"/>
    <col min="6" max="7" width="10.28515625" bestFit="1" customWidth="1"/>
    <col min="8" max="8" width="10.42578125" bestFit="1" customWidth="1"/>
    <col min="9" max="15" width="10.28515625" bestFit="1" customWidth="1"/>
    <col min="17" max="22" width="8.85546875" style="6"/>
    <col min="24" max="24" width="10.28515625" bestFit="1" customWidth="1"/>
    <col min="26" max="26" width="10.28515625" bestFit="1" customWidth="1"/>
  </cols>
  <sheetData>
    <row r="1" spans="1:26" ht="15.75" thickBot="1" x14ac:dyDescent="0.3">
      <c r="A1" s="14" t="s">
        <v>14</v>
      </c>
      <c r="E1" s="12">
        <v>42460</v>
      </c>
      <c r="F1" s="13">
        <f>E1</f>
        <v>42460</v>
      </c>
      <c r="G1" s="12">
        <v>42370</v>
      </c>
      <c r="H1" s="13">
        <f>+G1</f>
        <v>42370</v>
      </c>
      <c r="M1" t="s">
        <v>17</v>
      </c>
    </row>
    <row r="2" spans="1:26" ht="15.75" thickBot="1" x14ac:dyDescent="0.3">
      <c r="A2" t="s">
        <v>12</v>
      </c>
      <c r="B2" s="16">
        <v>42465</v>
      </c>
    </row>
    <row r="3" spans="1:26" ht="15.75" thickBot="1" x14ac:dyDescent="0.3">
      <c r="D3" s="5" t="str">
        <f>IF($B$2&lt;42461,"0","1")</f>
        <v>1</v>
      </c>
      <c r="E3" s="5" t="str">
        <f t="shared" ref="E3:G3" si="0">IF($B$2&lt;42461,"0","1")</f>
        <v>1</v>
      </c>
      <c r="F3" s="5" t="str">
        <f t="shared" si="0"/>
        <v>1</v>
      </c>
      <c r="G3" s="5" t="str">
        <f t="shared" si="0"/>
        <v>1</v>
      </c>
      <c r="H3" s="5" t="str">
        <f>IF($B$2&lt;42461,"0",IF($B$2&lt;42491,"0","1"))</f>
        <v>0</v>
      </c>
      <c r="I3" s="5" t="str">
        <f>IF($B$2&lt;42461,"0",IF($B$2&lt;42522,"0","1"))</f>
        <v>0</v>
      </c>
      <c r="J3" s="5" t="str">
        <f>IF($B$2&lt;42461,"0",IF($B$2&lt;42552,"0","1"))</f>
        <v>0</v>
      </c>
      <c r="K3" s="5" t="str">
        <f>IF($B$2&lt;42461,"0",IF($B$2&lt;42583,"0","1"))</f>
        <v>0</v>
      </c>
      <c r="L3" s="5" t="str">
        <f>IF($B$2&lt;42461,"0",IF($B$2&lt;42614,"0","1"))</f>
        <v>0</v>
      </c>
      <c r="M3" s="5" t="str">
        <f>IF($B$2&lt;42461,"0",IF($B$2&lt;42644,"0","1"))</f>
        <v>0</v>
      </c>
      <c r="N3" s="5" t="str">
        <f>IF($B$2&lt;42461,"0",IF($B$2&lt;42675,"0","1"))</f>
        <v>0</v>
      </c>
      <c r="O3" s="5" t="str">
        <f>IF($B$2&lt;42461,"0",IF($B$2&lt;42705,"0","1"))</f>
        <v>0</v>
      </c>
    </row>
    <row r="4" spans="1:26" ht="15.75" thickBot="1" x14ac:dyDescent="0.3">
      <c r="D4" s="57" t="s">
        <v>13</v>
      </c>
      <c r="E4" s="58"/>
      <c r="F4" s="58"/>
      <c r="G4" s="58"/>
      <c r="H4" s="58"/>
      <c r="I4" s="58"/>
      <c r="J4" s="58"/>
      <c r="K4" s="58"/>
      <c r="L4" s="58"/>
      <c r="M4" s="58"/>
      <c r="N4" s="58"/>
      <c r="O4" s="59"/>
    </row>
    <row r="5" spans="1:26" x14ac:dyDescent="0.25">
      <c r="D5" s="60"/>
      <c r="E5" s="61"/>
      <c r="F5" s="61"/>
      <c r="G5" s="61"/>
      <c r="H5" s="61"/>
      <c r="I5" s="61"/>
      <c r="J5" s="61"/>
      <c r="K5" s="61"/>
      <c r="L5" s="61"/>
      <c r="M5" s="61"/>
      <c r="N5" s="61"/>
      <c r="O5" s="62"/>
      <c r="V5" s="7"/>
      <c r="X5" s="9"/>
      <c r="Z5" s="10"/>
    </row>
    <row r="6" spans="1:26" s="1" customFormat="1" x14ac:dyDescent="0.25">
      <c r="D6" s="2" t="s">
        <v>0</v>
      </c>
      <c r="E6" s="3" t="s">
        <v>1</v>
      </c>
      <c r="F6" s="3" t="s">
        <v>2</v>
      </c>
      <c r="G6" s="3" t="s">
        <v>3</v>
      </c>
      <c r="H6" s="3" t="s">
        <v>4</v>
      </c>
      <c r="I6" s="3" t="s">
        <v>5</v>
      </c>
      <c r="J6" s="3" t="s">
        <v>6</v>
      </c>
      <c r="K6" s="3" t="s">
        <v>7</v>
      </c>
      <c r="L6" s="3" t="s">
        <v>8</v>
      </c>
      <c r="M6" s="3" t="s">
        <v>9</v>
      </c>
      <c r="N6" s="3" t="s">
        <v>10</v>
      </c>
      <c r="O6" s="4" t="s">
        <v>11</v>
      </c>
      <c r="Q6" s="8"/>
      <c r="R6" s="8"/>
      <c r="S6" s="8"/>
      <c r="T6" s="8"/>
      <c r="U6" s="8"/>
      <c r="V6" s="7"/>
      <c r="X6" s="9"/>
    </row>
    <row r="7" spans="1:26" x14ac:dyDescent="0.25">
      <c r="D7" s="11"/>
      <c r="E7" s="11"/>
      <c r="F7" s="11"/>
      <c r="G7" s="11"/>
      <c r="H7" s="11"/>
      <c r="I7" s="11"/>
      <c r="J7" s="11"/>
      <c r="K7" s="11"/>
      <c r="L7" s="11"/>
      <c r="M7" s="11"/>
      <c r="N7" s="11"/>
      <c r="O7" s="11"/>
      <c r="V7" s="7"/>
      <c r="X7" s="15" t="s">
        <v>15</v>
      </c>
    </row>
    <row r="8" spans="1:26" x14ac:dyDescent="0.25">
      <c r="V8" s="7"/>
      <c r="X8" s="9"/>
    </row>
    <row r="9" spans="1:26" x14ac:dyDescent="0.25">
      <c r="V9" s="7"/>
      <c r="X9" s="9"/>
    </row>
    <row r="10" spans="1:26" x14ac:dyDescent="0.25">
      <c r="G10" s="12">
        <v>42490</v>
      </c>
      <c r="H10" s="12">
        <v>42521</v>
      </c>
      <c r="I10" s="12">
        <v>42551</v>
      </c>
      <c r="J10" s="12">
        <v>42582</v>
      </c>
      <c r="K10" s="12">
        <v>42613</v>
      </c>
      <c r="L10" s="12">
        <v>42643</v>
      </c>
      <c r="M10" s="12">
        <v>42674</v>
      </c>
      <c r="N10" s="12">
        <v>42704</v>
      </c>
      <c r="O10" s="12">
        <v>42735</v>
      </c>
    </row>
    <row r="11" spans="1:26" x14ac:dyDescent="0.25">
      <c r="G11" s="13">
        <v>42490</v>
      </c>
      <c r="H11" s="13">
        <v>42521</v>
      </c>
      <c r="I11" s="13">
        <v>42551</v>
      </c>
      <c r="J11" s="13">
        <v>42582</v>
      </c>
      <c r="K11" s="13">
        <v>42613</v>
      </c>
      <c r="L11" s="13">
        <v>42643</v>
      </c>
      <c r="M11" s="13">
        <v>42674</v>
      </c>
      <c r="N11" s="13">
        <v>42704</v>
      </c>
      <c r="O11" s="13">
        <v>42735</v>
      </c>
    </row>
    <row r="12" spans="1:26" x14ac:dyDescent="0.25">
      <c r="G12" s="5"/>
      <c r="H12" s="5"/>
      <c r="I12" s="5"/>
      <c r="J12" s="5"/>
      <c r="K12" s="5"/>
      <c r="L12" s="5"/>
      <c r="M12" s="5"/>
      <c r="N12" s="5"/>
      <c r="O12" s="5"/>
    </row>
    <row r="16" spans="1:26" x14ac:dyDescent="0.25">
      <c r="M16" t="s">
        <v>16</v>
      </c>
    </row>
  </sheetData>
  <mergeCells count="2">
    <mergeCell ref="D4:O4"/>
    <mergeCell ref="D5:O5"/>
  </mergeCells>
  <conditionalFormatting sqref="D7:L7">
    <cfRule type="expression" dxfId="19" priority="7">
      <formula>D$3="1"</formula>
    </cfRule>
    <cfRule type="expression" dxfId="18" priority="8">
      <formula>D$3="0"</formula>
    </cfRule>
  </conditionalFormatting>
  <conditionalFormatting sqref="M7">
    <cfRule type="expression" dxfId="17" priority="5">
      <formula>M$3="1"</formula>
    </cfRule>
    <cfRule type="expression" dxfId="16" priority="6">
      <formula>M$3="0"</formula>
    </cfRule>
  </conditionalFormatting>
  <conditionalFormatting sqref="N7">
    <cfRule type="expression" dxfId="15" priority="3">
      <formula>N$3="1"</formula>
    </cfRule>
    <cfRule type="expression" dxfId="14" priority="4">
      <formula>N$3="0"</formula>
    </cfRule>
  </conditionalFormatting>
  <conditionalFormatting sqref="O7">
    <cfRule type="expression" dxfId="13" priority="1">
      <formula>O$3="1"</formula>
    </cfRule>
    <cfRule type="expression" dxfId="12" priority="2">
      <formula>O$3="0"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4EFA1-BBF8-411D-81CD-E9D0D87798BF}">
  <dimension ref="A1:AA32"/>
  <sheetViews>
    <sheetView showGridLines="0" tabSelected="1" zoomScaleNormal="100" workbookViewId="0">
      <selection activeCell="B7" sqref="B7"/>
    </sheetView>
  </sheetViews>
  <sheetFormatPr defaultColWidth="8.85546875" defaultRowHeight="15" x14ac:dyDescent="0.25"/>
  <cols>
    <col min="1" max="1" width="15.7109375" style="30" customWidth="1"/>
    <col min="2" max="2" width="17.7109375" style="6" bestFit="1" customWidth="1"/>
    <col min="3" max="4" width="2.28515625" style="6" customWidth="1"/>
    <col min="5" max="5" width="8.85546875" style="6" hidden="1" customWidth="1"/>
    <col min="6" max="6" width="9.7109375" style="6" hidden="1" customWidth="1"/>
    <col min="7" max="7" width="11.28515625" style="6" hidden="1" customWidth="1"/>
    <col min="8" max="8" width="10.28515625" style="6" bestFit="1" customWidth="1"/>
    <col min="9" max="9" width="10.42578125" style="6" bestFit="1" customWidth="1"/>
    <col min="10" max="16" width="10.28515625" style="6" bestFit="1" customWidth="1"/>
    <col min="17" max="17" width="2.140625" style="6" customWidth="1"/>
    <col min="18" max="24" width="8.85546875" style="6"/>
    <col min="25" max="25" width="10.28515625" style="6" bestFit="1" customWidth="1"/>
    <col min="26" max="26" width="8.85546875" style="6"/>
    <col min="27" max="27" width="10.28515625" style="6" bestFit="1" customWidth="1"/>
    <col min="28" max="16384" width="8.85546875" style="6"/>
  </cols>
  <sheetData>
    <row r="1" spans="1:27" x14ac:dyDescent="0.25">
      <c r="A1" s="66" t="s">
        <v>30</v>
      </c>
      <c r="B1" s="67"/>
      <c r="C1" s="67"/>
      <c r="D1" s="67"/>
      <c r="E1" s="67"/>
      <c r="F1" s="67"/>
      <c r="G1" s="67"/>
      <c r="H1" s="67"/>
      <c r="I1" s="67"/>
      <c r="J1" s="67"/>
      <c r="K1" s="67"/>
      <c r="L1" s="67"/>
      <c r="M1" s="67"/>
      <c r="N1" s="67"/>
      <c r="O1" s="67"/>
      <c r="P1" s="67"/>
      <c r="Q1" s="68"/>
    </row>
    <row r="2" spans="1:27" x14ac:dyDescent="0.25">
      <c r="A2" s="69"/>
      <c r="B2" s="70"/>
      <c r="C2" s="70"/>
      <c r="D2" s="70"/>
      <c r="E2" s="70"/>
      <c r="F2" s="70"/>
      <c r="G2" s="70"/>
      <c r="H2" s="70"/>
      <c r="I2" s="70"/>
      <c r="J2" s="70"/>
      <c r="K2" s="70"/>
      <c r="L2" s="70"/>
      <c r="M2" s="70"/>
      <c r="N2" s="70"/>
      <c r="O2" s="70"/>
      <c r="P2" s="70"/>
      <c r="Q2" s="71"/>
    </row>
    <row r="3" spans="1:27" ht="15.75" thickBot="1" x14ac:dyDescent="0.3">
      <c r="A3" s="72"/>
      <c r="B3" s="73"/>
      <c r="C3" s="73"/>
      <c r="D3" s="73"/>
      <c r="E3" s="73"/>
      <c r="F3" s="73"/>
      <c r="G3" s="73"/>
      <c r="H3" s="73"/>
      <c r="I3" s="73"/>
      <c r="J3" s="73"/>
      <c r="K3" s="73"/>
      <c r="L3" s="73"/>
      <c r="M3" s="73"/>
      <c r="N3" s="73"/>
      <c r="O3" s="73"/>
      <c r="P3" s="73"/>
      <c r="Q3" s="74"/>
    </row>
    <row r="4" spans="1:27" x14ac:dyDescent="0.25">
      <c r="A4" s="34"/>
      <c r="B4" s="35"/>
      <c r="C4" s="35"/>
      <c r="D4" s="35"/>
      <c r="E4" s="35"/>
      <c r="F4" s="35"/>
      <c r="G4" s="35"/>
      <c r="H4" s="35"/>
      <c r="I4" s="35"/>
      <c r="J4" s="35"/>
      <c r="K4" s="35"/>
      <c r="L4" s="35"/>
      <c r="M4" s="35"/>
      <c r="N4" s="35"/>
      <c r="O4" s="35"/>
      <c r="P4" s="35"/>
      <c r="Q4" s="36"/>
    </row>
    <row r="5" spans="1:27" ht="15.75" thickBot="1" x14ac:dyDescent="0.3">
      <c r="A5" s="34"/>
      <c r="B5" s="37"/>
      <c r="C5" s="35"/>
      <c r="D5" s="35"/>
      <c r="E5" s="35"/>
      <c r="F5" s="35"/>
      <c r="G5" s="35"/>
      <c r="H5" s="35"/>
      <c r="I5" s="35"/>
      <c r="J5" s="35"/>
      <c r="K5" s="35"/>
      <c r="L5" s="35"/>
      <c r="M5" s="35"/>
      <c r="N5" s="35"/>
      <c r="O5" s="35"/>
      <c r="P5" s="35"/>
      <c r="Q5" s="36"/>
    </row>
    <row r="6" spans="1:27" ht="15.75" thickBot="1" x14ac:dyDescent="0.3">
      <c r="A6" s="34" t="s">
        <v>26</v>
      </c>
      <c r="B6" s="28"/>
      <c r="C6" s="35"/>
      <c r="D6" s="24"/>
      <c r="E6" s="81" t="s">
        <v>24</v>
      </c>
      <c r="F6" s="82"/>
      <c r="G6" s="82"/>
      <c r="H6" s="82"/>
      <c r="I6" s="82"/>
      <c r="J6" s="82"/>
      <c r="K6" s="82"/>
      <c r="L6" s="82"/>
      <c r="M6" s="82"/>
      <c r="N6" s="82"/>
      <c r="O6" s="82"/>
      <c r="P6" s="83"/>
      <c r="Q6" s="24"/>
    </row>
    <row r="7" spans="1:27" ht="15.75" thickBot="1" x14ac:dyDescent="0.3">
      <c r="A7" s="34" t="s">
        <v>12</v>
      </c>
      <c r="B7" s="29"/>
      <c r="C7" s="35"/>
      <c r="D7" s="25"/>
      <c r="E7" s="84"/>
      <c r="F7" s="85"/>
      <c r="G7" s="85"/>
      <c r="H7" s="85"/>
      <c r="I7" s="85"/>
      <c r="J7" s="85"/>
      <c r="K7" s="85"/>
      <c r="L7" s="85"/>
      <c r="M7" s="85"/>
      <c r="N7" s="85"/>
      <c r="O7" s="85"/>
      <c r="P7" s="86"/>
      <c r="Q7" s="25"/>
    </row>
    <row r="8" spans="1:27" ht="15.75" thickBot="1" x14ac:dyDescent="0.3">
      <c r="A8" s="51" t="s">
        <v>33</v>
      </c>
      <c r="B8" s="38">
        <v>44742</v>
      </c>
      <c r="C8" s="35"/>
      <c r="D8" s="25"/>
      <c r="E8" s="47" t="str">
        <f>IF(B6="School Age",IF($B$7&lt;42461,"0","1"),IF(B7&gt;42369,"1","0"))</f>
        <v>0</v>
      </c>
      <c r="F8" s="35" t="str">
        <f>IF(B6="School Age",IF($B$7&lt;42461,"0","1"),IF(B7&gt;42369,"1","0"))</f>
        <v>0</v>
      </c>
      <c r="G8" s="35" t="str">
        <f>IF(B6="School Age",IF($B$7&lt;42461,"0","1"),IF(B7&gt;42369,"1","0"))</f>
        <v>0</v>
      </c>
      <c r="H8" s="53" t="str">
        <f>IF(B6="School Age",IF($B$7&lt;42461,"0","1"),IF(B7&gt;42369,"1","0"))</f>
        <v>0</v>
      </c>
      <c r="I8" s="53" t="str">
        <f>IF(B6="School Age",IF($B$7&lt;42461,"0",IF($B$7&lt;42491,"0","1")),IF(B7&gt;42369,"1","0"))</f>
        <v>0</v>
      </c>
      <c r="J8" s="53" t="str">
        <f>IF(B6="School Age",IF($B$7&lt;42461,"0",IF($B$7&lt;42522,"0","1")),IF(B7&gt;42369,"1","0"))</f>
        <v>0</v>
      </c>
      <c r="K8" s="53" t="str">
        <f>IF($B$7&lt;42461,"0",IF($B$7&lt;42552,"0","1"))</f>
        <v>0</v>
      </c>
      <c r="L8" s="53" t="str">
        <f>IF($B$7&lt;42461,"0",IF($B$7&lt;42583,"0","1"))</f>
        <v>0</v>
      </c>
      <c r="M8" s="53" t="str">
        <f>IF($B$7&lt;42461,"0",IF($B$7&lt;42614,"0","1"))</f>
        <v>0</v>
      </c>
      <c r="N8" s="53" t="str">
        <f>IF($B$7&lt;42461,"0",IF($B$7&lt;42644,"0","1"))</f>
        <v>0</v>
      </c>
      <c r="O8" s="53" t="str">
        <f>IF($B$7&lt;42461,"0",IF($B$7&lt;42675,"0","1"))</f>
        <v>0</v>
      </c>
      <c r="P8" s="54" t="str">
        <f>IF($B$7&lt;42461,"0",IF($B$7&lt;42705,"0","1"))</f>
        <v>0</v>
      </c>
      <c r="Q8" s="25"/>
    </row>
    <row r="9" spans="1:27" x14ac:dyDescent="0.25">
      <c r="A9" s="51" t="s">
        <v>34</v>
      </c>
      <c r="B9" s="38">
        <v>44562</v>
      </c>
      <c r="C9" s="35"/>
      <c r="D9" s="25"/>
      <c r="E9" s="75" t="s">
        <v>25</v>
      </c>
      <c r="F9" s="76"/>
      <c r="G9" s="76"/>
      <c r="H9" s="76"/>
      <c r="I9" s="76"/>
      <c r="J9" s="76"/>
      <c r="K9" s="76"/>
      <c r="L9" s="76"/>
      <c r="M9" s="76"/>
      <c r="N9" s="76"/>
      <c r="O9" s="76"/>
      <c r="P9" s="77"/>
      <c r="Q9" s="25"/>
    </row>
    <row r="10" spans="1:27" ht="15.75" thickBot="1" x14ac:dyDescent="0.3">
      <c r="A10" s="52" t="s">
        <v>32</v>
      </c>
      <c r="B10"/>
      <c r="C10" s="35"/>
      <c r="D10" s="25"/>
      <c r="E10" s="78"/>
      <c r="F10" s="79"/>
      <c r="G10" s="79"/>
      <c r="H10" s="79"/>
      <c r="I10" s="79"/>
      <c r="J10" s="79"/>
      <c r="K10" s="79"/>
      <c r="L10" s="79"/>
      <c r="M10" s="79"/>
      <c r="N10" s="79"/>
      <c r="O10" s="79"/>
      <c r="P10" s="80"/>
      <c r="Q10" s="25"/>
      <c r="T10" s="6" t="s">
        <v>21</v>
      </c>
      <c r="W10" s="7"/>
      <c r="Y10" s="9"/>
      <c r="AA10" s="9"/>
    </row>
    <row r="11" spans="1:27" s="8" customFormat="1" x14ac:dyDescent="0.25">
      <c r="A11" s="39"/>
      <c r="B11" s="40" t="s">
        <v>28</v>
      </c>
      <c r="C11" s="42"/>
      <c r="D11" s="26"/>
      <c r="E11" s="17" t="s">
        <v>0</v>
      </c>
      <c r="F11" s="18" t="s">
        <v>1</v>
      </c>
      <c r="G11" s="18" t="s">
        <v>2</v>
      </c>
      <c r="H11" s="18" t="s">
        <v>3</v>
      </c>
      <c r="I11" s="18" t="s">
        <v>4</v>
      </c>
      <c r="J11" s="18" t="s">
        <v>5</v>
      </c>
      <c r="K11" s="18" t="s">
        <v>6</v>
      </c>
      <c r="L11" s="18" t="s">
        <v>7</v>
      </c>
      <c r="M11" s="18" t="s">
        <v>8</v>
      </c>
      <c r="N11" s="18" t="s">
        <v>9</v>
      </c>
      <c r="O11" s="18" t="s">
        <v>10</v>
      </c>
      <c r="P11" s="19" t="s">
        <v>11</v>
      </c>
      <c r="Q11" s="26"/>
      <c r="T11" s="6" t="s">
        <v>22</v>
      </c>
      <c r="W11" s="7"/>
      <c r="Y11" s="9"/>
    </row>
    <row r="12" spans="1:27" ht="15.75" thickBot="1" x14ac:dyDescent="0.3">
      <c r="A12" s="41"/>
      <c r="B12" s="40" t="s">
        <v>29</v>
      </c>
      <c r="C12" s="35"/>
      <c r="D12" s="27"/>
      <c r="E12" s="22"/>
      <c r="F12" s="23"/>
      <c r="G12" s="23"/>
      <c r="H12" s="20"/>
      <c r="I12" s="20"/>
      <c r="J12" s="20"/>
      <c r="K12" s="20"/>
      <c r="L12" s="20"/>
      <c r="M12" s="20"/>
      <c r="N12" s="20"/>
      <c r="O12" s="20"/>
      <c r="P12" s="21"/>
      <c r="Q12" s="27"/>
      <c r="T12" s="6" t="s">
        <v>23</v>
      </c>
      <c r="W12" s="7"/>
      <c r="Y12" s="15"/>
    </row>
    <row r="13" spans="1:27" x14ac:dyDescent="0.25">
      <c r="A13" s="34"/>
      <c r="B13" s="40"/>
      <c r="C13" s="35"/>
      <c r="D13" s="35"/>
      <c r="E13" s="35"/>
      <c r="F13" s="35"/>
      <c r="G13" s="48">
        <v>42369</v>
      </c>
      <c r="H13" s="43">
        <v>42490</v>
      </c>
      <c r="I13" s="43">
        <v>42521</v>
      </c>
      <c r="J13" s="43">
        <v>42551</v>
      </c>
      <c r="K13" s="43">
        <v>42582</v>
      </c>
      <c r="L13" s="43">
        <v>42613</v>
      </c>
      <c r="M13" s="43">
        <v>42643</v>
      </c>
      <c r="N13" s="43">
        <v>42674</v>
      </c>
      <c r="O13" s="43">
        <v>42704</v>
      </c>
      <c r="P13" s="43">
        <v>42735</v>
      </c>
      <c r="Q13" s="36"/>
    </row>
    <row r="14" spans="1:27" x14ac:dyDescent="0.25">
      <c r="A14" s="34"/>
      <c r="B14" s="40"/>
      <c r="C14" s="35"/>
      <c r="D14" s="35"/>
      <c r="E14" s="35"/>
      <c r="F14" s="35"/>
      <c r="G14" s="49">
        <v>42369</v>
      </c>
      <c r="H14" s="44">
        <v>42490</v>
      </c>
      <c r="I14" s="44">
        <v>42521</v>
      </c>
      <c r="J14" s="44">
        <v>42551</v>
      </c>
      <c r="K14" s="44">
        <v>42582</v>
      </c>
      <c r="L14" s="44">
        <v>42613</v>
      </c>
      <c r="M14" s="44">
        <v>42643</v>
      </c>
      <c r="N14" s="44">
        <v>42674</v>
      </c>
      <c r="O14" s="44">
        <v>42704</v>
      </c>
      <c r="P14" s="44">
        <v>42735</v>
      </c>
      <c r="Q14" s="36"/>
    </row>
    <row r="15" spans="1:27" x14ac:dyDescent="0.25">
      <c r="A15" s="34"/>
      <c r="B15" s="40"/>
      <c r="C15" s="35"/>
      <c r="D15" s="35"/>
      <c r="E15" s="35"/>
      <c r="F15" s="35"/>
      <c r="G15" s="35"/>
      <c r="H15" s="35"/>
      <c r="I15" s="35"/>
      <c r="J15" s="35"/>
      <c r="K15" s="35"/>
      <c r="L15" s="35"/>
      <c r="M15" s="35"/>
      <c r="N15" s="35"/>
      <c r="O15" s="35"/>
      <c r="P15" s="35"/>
      <c r="Q15" s="36"/>
    </row>
    <row r="16" spans="1:27" ht="15.75" thickBot="1" x14ac:dyDescent="0.3">
      <c r="A16" s="34"/>
      <c r="B16" s="45"/>
      <c r="C16" s="35"/>
      <c r="D16" s="35"/>
      <c r="E16" s="35"/>
      <c r="F16" s="35"/>
      <c r="G16" s="35"/>
      <c r="H16" s="35"/>
      <c r="I16" s="35"/>
      <c r="J16" s="35"/>
      <c r="K16" s="35"/>
      <c r="L16" s="35"/>
      <c r="M16" s="35"/>
      <c r="N16" s="35"/>
      <c r="O16" s="35"/>
      <c r="P16" s="35"/>
      <c r="Q16" s="36"/>
    </row>
    <row r="17" spans="1:27" ht="15.75" thickBot="1" x14ac:dyDescent="0.3">
      <c r="A17" s="34"/>
      <c r="B17" s="33"/>
      <c r="C17" s="35"/>
      <c r="D17" s="24"/>
      <c r="E17" s="81" t="s">
        <v>27</v>
      </c>
      <c r="F17" s="82"/>
      <c r="G17" s="82"/>
      <c r="H17" s="82"/>
      <c r="I17" s="82"/>
      <c r="J17" s="82"/>
      <c r="K17" s="82"/>
      <c r="L17" s="82"/>
      <c r="M17" s="82"/>
      <c r="N17" s="82"/>
      <c r="O17" s="82"/>
      <c r="P17" s="83"/>
      <c r="Q17" s="24"/>
    </row>
    <row r="18" spans="1:27" ht="15.75" thickBot="1" x14ac:dyDescent="0.3">
      <c r="A18" s="34" t="s">
        <v>12</v>
      </c>
      <c r="B18" s="56"/>
      <c r="C18" s="35"/>
      <c r="D18" s="25"/>
      <c r="E18" s="84"/>
      <c r="F18" s="85"/>
      <c r="G18" s="85"/>
      <c r="H18" s="85"/>
      <c r="I18" s="85"/>
      <c r="J18" s="85"/>
      <c r="K18" s="85"/>
      <c r="L18" s="85"/>
      <c r="M18" s="85"/>
      <c r="N18" s="85"/>
      <c r="O18" s="85"/>
      <c r="P18" s="86"/>
      <c r="Q18" s="25"/>
      <c r="T18" s="31" t="s">
        <v>18</v>
      </c>
    </row>
    <row r="19" spans="1:27" ht="15.75" thickBot="1" x14ac:dyDescent="0.3">
      <c r="A19" s="51" t="s">
        <v>33</v>
      </c>
      <c r="B19" s="50">
        <v>42368</v>
      </c>
      <c r="C19" s="35"/>
      <c r="D19" s="25"/>
      <c r="E19" s="55" t="str">
        <f>IF(B17="School Age",IF($B$18&lt;42461,"0","1"),IF(B18&lt;44743,"1","0"))</f>
        <v>1</v>
      </c>
      <c r="F19" s="53" t="str">
        <f>IF(B17="School Age",IF($B$18&lt;42461,"0","1"),IF(B18&lt;44743,"1","0"))</f>
        <v>1</v>
      </c>
      <c r="G19" s="53" t="str">
        <f>IF(B17="School Age",IF($B$18&lt;42461,"0","1"),IF(B18&lt;44743,"1","0"))</f>
        <v>1</v>
      </c>
      <c r="H19" s="53" t="str">
        <f>IF(B17="School Age", IF($B$18&lt;42461,"0","1"),IF(B18&gt;42369,"1","0"))</f>
        <v>0</v>
      </c>
      <c r="I19" s="53" t="str">
        <f>IF(B17="School Age",IF($B$18&lt;42461,"0",IF($B$18&lt;42491,"0","1")),IF(B18&gt;42369,"1","0"))</f>
        <v>0</v>
      </c>
      <c r="J19" s="53" t="str">
        <f>IF(B17="School Age",IF($B$18&lt;42461,"0",IF($B$18&lt;42522,"0","1")),IF(B18&gt;42369,"1","0"))</f>
        <v>0</v>
      </c>
      <c r="K19" s="53" t="str">
        <f>IF($B$18&lt;42461,"0",IF($B$18&lt;42552,"0","1"))</f>
        <v>0</v>
      </c>
      <c r="L19" s="53" t="str">
        <f>IF($B$18&lt;42461,"0",IF($B$18&lt;42583,"0","1"))</f>
        <v>0</v>
      </c>
      <c r="M19" s="53" t="str">
        <f>IF($B$18&lt;42461,"0",IF($B$18&lt;42614,"0","1"))</f>
        <v>0</v>
      </c>
      <c r="N19" s="53" t="str">
        <f>IF($B$18&lt;42461,"0",IF($B$18&lt;42644,"0","1"))</f>
        <v>0</v>
      </c>
      <c r="O19" s="53" t="str">
        <f>IF($B$18&lt;42461,"0",IF($B$18&lt;42675,"0","1"))</f>
        <v>0</v>
      </c>
      <c r="P19" s="54" t="str">
        <f>IF($B$18&lt;42461,"0",IF($B$18&lt;42705,"0","1"))</f>
        <v>0</v>
      </c>
      <c r="Q19" s="25"/>
      <c r="T19" s="31" t="s">
        <v>19</v>
      </c>
    </row>
    <row r="20" spans="1:27" x14ac:dyDescent="0.25">
      <c r="A20" s="51" t="s">
        <v>34</v>
      </c>
      <c r="B20" s="38">
        <v>44562</v>
      </c>
      <c r="C20" s="35"/>
      <c r="D20" s="25"/>
      <c r="E20" s="75" t="s">
        <v>25</v>
      </c>
      <c r="F20" s="76"/>
      <c r="G20" s="76"/>
      <c r="H20" s="76"/>
      <c r="I20" s="76"/>
      <c r="J20" s="76"/>
      <c r="K20" s="76"/>
      <c r="L20" s="76"/>
      <c r="M20" s="76"/>
      <c r="N20" s="76"/>
      <c r="O20" s="76"/>
      <c r="P20" s="77"/>
      <c r="Q20" s="25"/>
      <c r="T20" s="31" t="s">
        <v>20</v>
      </c>
    </row>
    <row r="21" spans="1:27" ht="15.75" thickBot="1" x14ac:dyDescent="0.3">
      <c r="A21" s="52" t="s">
        <v>32</v>
      </c>
      <c r="B21"/>
      <c r="C21" s="35"/>
      <c r="D21" s="25"/>
      <c r="E21" s="78"/>
      <c r="F21" s="79"/>
      <c r="G21" s="79"/>
      <c r="H21" s="79"/>
      <c r="I21" s="79"/>
      <c r="J21" s="79"/>
      <c r="K21" s="79"/>
      <c r="L21" s="79"/>
      <c r="M21" s="79"/>
      <c r="N21" s="79"/>
      <c r="O21" s="79"/>
      <c r="P21" s="80"/>
      <c r="Q21" s="25"/>
      <c r="T21" s="31" t="s">
        <v>21</v>
      </c>
      <c r="W21" s="7"/>
      <c r="Y21" s="9"/>
      <c r="AA21" s="9"/>
    </row>
    <row r="22" spans="1:27" s="8" customFormat="1" x14ac:dyDescent="0.25">
      <c r="A22" s="39"/>
      <c r="B22" s="40" t="s">
        <v>28</v>
      </c>
      <c r="C22" s="42"/>
      <c r="D22" s="26"/>
      <c r="E22" s="17" t="s">
        <v>0</v>
      </c>
      <c r="F22" s="18" t="s">
        <v>1</v>
      </c>
      <c r="G22" s="18" t="s">
        <v>2</v>
      </c>
      <c r="H22" s="18" t="s">
        <v>3</v>
      </c>
      <c r="I22" s="18" t="s">
        <v>4</v>
      </c>
      <c r="J22" s="18" t="s">
        <v>5</v>
      </c>
      <c r="K22" s="18" t="s">
        <v>6</v>
      </c>
      <c r="L22" s="18" t="s">
        <v>7</v>
      </c>
      <c r="M22" s="18" t="s">
        <v>8</v>
      </c>
      <c r="N22" s="18" t="s">
        <v>9</v>
      </c>
      <c r="O22" s="18" t="s">
        <v>10</v>
      </c>
      <c r="P22" s="19" t="s">
        <v>11</v>
      </c>
      <c r="Q22" s="26"/>
      <c r="T22" s="31" t="s">
        <v>22</v>
      </c>
      <c r="W22" s="7"/>
      <c r="Y22" s="9"/>
    </row>
    <row r="23" spans="1:27" ht="15.75" thickBot="1" x14ac:dyDescent="0.3">
      <c r="A23" s="41"/>
      <c r="B23" s="40" t="s">
        <v>29</v>
      </c>
      <c r="C23" s="35"/>
      <c r="D23" s="27"/>
      <c r="E23" s="22"/>
      <c r="F23" s="23"/>
      <c r="G23" s="23"/>
      <c r="H23" s="20"/>
      <c r="I23" s="20"/>
      <c r="J23" s="20"/>
      <c r="K23" s="20"/>
      <c r="L23" s="20"/>
      <c r="M23" s="20"/>
      <c r="N23" s="20"/>
      <c r="O23" s="20"/>
      <c r="P23" s="20"/>
      <c r="Q23" s="27"/>
      <c r="T23" s="31" t="s">
        <v>23</v>
      </c>
      <c r="W23" s="7"/>
      <c r="Y23" s="15"/>
    </row>
    <row r="24" spans="1:27" x14ac:dyDescent="0.25">
      <c r="A24" s="34"/>
      <c r="B24" s="35"/>
      <c r="C24" s="35"/>
      <c r="D24" s="35"/>
      <c r="E24" s="35"/>
      <c r="F24" s="35"/>
      <c r="G24" s="35"/>
      <c r="H24" s="43">
        <v>42490</v>
      </c>
      <c r="I24" s="43">
        <v>42521</v>
      </c>
      <c r="J24" s="43">
        <v>42551</v>
      </c>
      <c r="K24" s="43">
        <v>42582</v>
      </c>
      <c r="L24" s="43">
        <v>42613</v>
      </c>
      <c r="M24" s="43">
        <v>42643</v>
      </c>
      <c r="N24" s="43">
        <v>42674</v>
      </c>
      <c r="O24" s="43">
        <v>42704</v>
      </c>
      <c r="P24" s="43">
        <v>42735</v>
      </c>
      <c r="Q24" s="36"/>
      <c r="T24" s="31"/>
    </row>
    <row r="25" spans="1:27" x14ac:dyDescent="0.25">
      <c r="A25" s="34"/>
      <c r="B25" s="35"/>
      <c r="C25" s="35"/>
      <c r="D25" s="35"/>
      <c r="E25" s="35"/>
      <c r="F25" s="35"/>
      <c r="G25" s="35"/>
      <c r="H25" s="44">
        <v>42490</v>
      </c>
      <c r="I25" s="44">
        <v>42521</v>
      </c>
      <c r="J25" s="44">
        <v>42551</v>
      </c>
      <c r="K25" s="44">
        <v>42582</v>
      </c>
      <c r="L25" s="44">
        <v>42613</v>
      </c>
      <c r="M25" s="44">
        <v>42643</v>
      </c>
      <c r="N25" s="44">
        <v>42674</v>
      </c>
      <c r="O25" s="44">
        <v>42704</v>
      </c>
      <c r="P25" s="44">
        <v>42735</v>
      </c>
      <c r="Q25" s="36"/>
      <c r="T25" s="32"/>
    </row>
    <row r="26" spans="1:27" x14ac:dyDescent="0.25">
      <c r="A26" s="63" t="s">
        <v>31</v>
      </c>
      <c r="B26" s="64"/>
      <c r="C26" s="64"/>
      <c r="D26" s="64"/>
      <c r="E26" s="64"/>
      <c r="F26" s="64"/>
      <c r="G26" s="64"/>
      <c r="H26" s="64"/>
      <c r="I26" s="64"/>
      <c r="J26" s="64"/>
      <c r="K26" s="64"/>
      <c r="L26" s="64"/>
      <c r="M26" s="64"/>
      <c r="N26" s="64"/>
      <c r="O26" s="64"/>
      <c r="P26" s="64"/>
      <c r="Q26" s="65"/>
      <c r="T26" s="32"/>
    </row>
    <row r="27" spans="1:27" x14ac:dyDescent="0.25">
      <c r="A27" s="63"/>
      <c r="B27" s="64"/>
      <c r="C27" s="64"/>
      <c r="D27" s="64"/>
      <c r="E27" s="64"/>
      <c r="F27" s="64"/>
      <c r="G27" s="64"/>
      <c r="H27" s="64"/>
      <c r="I27" s="64"/>
      <c r="J27" s="64"/>
      <c r="K27" s="64"/>
      <c r="L27" s="64"/>
      <c r="M27" s="64"/>
      <c r="N27" s="64"/>
      <c r="O27" s="64"/>
      <c r="P27" s="64"/>
      <c r="Q27" s="65"/>
      <c r="T27" s="32"/>
    </row>
    <row r="28" spans="1:27" x14ac:dyDescent="0.25">
      <c r="A28" s="63"/>
      <c r="B28" s="64"/>
      <c r="C28" s="64"/>
      <c r="D28" s="64"/>
      <c r="E28" s="64"/>
      <c r="F28" s="64"/>
      <c r="G28" s="64"/>
      <c r="H28" s="64"/>
      <c r="I28" s="64"/>
      <c r="J28" s="64"/>
      <c r="K28" s="64"/>
      <c r="L28" s="64"/>
      <c r="M28" s="64"/>
      <c r="N28" s="64"/>
      <c r="O28" s="64"/>
      <c r="P28" s="64"/>
      <c r="Q28" s="65"/>
      <c r="T28" s="32"/>
    </row>
    <row r="29" spans="1:27" x14ac:dyDescent="0.25">
      <c r="A29" s="63"/>
      <c r="B29" s="64"/>
      <c r="C29" s="64"/>
      <c r="D29" s="64"/>
      <c r="E29" s="64"/>
      <c r="F29" s="64"/>
      <c r="G29" s="64"/>
      <c r="H29" s="64"/>
      <c r="I29" s="64"/>
      <c r="J29" s="64"/>
      <c r="K29" s="64"/>
      <c r="L29" s="64"/>
      <c r="M29" s="64"/>
      <c r="N29" s="64"/>
      <c r="O29" s="64"/>
      <c r="P29" s="64"/>
      <c r="Q29" s="65"/>
      <c r="T29" s="32"/>
    </row>
    <row r="30" spans="1:27" x14ac:dyDescent="0.25">
      <c r="A30" s="63"/>
      <c r="B30" s="64"/>
      <c r="C30" s="64"/>
      <c r="D30" s="64"/>
      <c r="E30" s="64"/>
      <c r="F30" s="64"/>
      <c r="G30" s="64"/>
      <c r="H30" s="64"/>
      <c r="I30" s="64"/>
      <c r="J30" s="64"/>
      <c r="K30" s="64"/>
      <c r="L30" s="64"/>
      <c r="M30" s="64"/>
      <c r="N30" s="64"/>
      <c r="O30" s="64"/>
      <c r="P30" s="64"/>
      <c r="Q30" s="65"/>
      <c r="T30" s="32"/>
    </row>
    <row r="31" spans="1:27" ht="15.75" thickBot="1" x14ac:dyDescent="0.3">
      <c r="A31" s="46"/>
      <c r="B31" s="20"/>
      <c r="C31" s="20"/>
      <c r="D31" s="20"/>
      <c r="E31" s="20"/>
      <c r="F31" s="20"/>
      <c r="G31" s="20"/>
      <c r="H31" s="20"/>
      <c r="I31" s="20"/>
      <c r="J31" s="20"/>
      <c r="K31" s="20"/>
      <c r="L31" s="20"/>
      <c r="M31" s="20"/>
      <c r="N31" s="20"/>
      <c r="O31" s="20"/>
      <c r="P31" s="20"/>
      <c r="Q31" s="21"/>
      <c r="T31" s="32"/>
    </row>
    <row r="32" spans="1:27" x14ac:dyDescent="0.25">
      <c r="T32" s="32"/>
    </row>
  </sheetData>
  <sheetProtection algorithmName="SHA-512" hashValue="bnkHXNXdqMc7mCBc5nrrGlX9aTe/RUL2xt6UxWqm5eyiCcJEYxecvtP3EX9A5CXQASiJRal/FSN4Hch+7dJupQ==" saltValue="goBTRzhggEMSUItHWpyJrQ==" spinCount="100000" sheet="1" selectLockedCells="1"/>
  <mergeCells count="6">
    <mergeCell ref="A26:Q30"/>
    <mergeCell ref="A1:Q3"/>
    <mergeCell ref="E20:P21"/>
    <mergeCell ref="E6:P7"/>
    <mergeCell ref="E9:P10"/>
    <mergeCell ref="E17:P18"/>
  </mergeCells>
  <conditionalFormatting sqref="E12:M12">
    <cfRule type="expression" dxfId="11" priority="25">
      <formula>E$8="1"</formula>
    </cfRule>
    <cfRule type="expression" dxfId="10" priority="26">
      <formula>E$8="0"</formula>
    </cfRule>
  </conditionalFormatting>
  <conditionalFormatting sqref="N12">
    <cfRule type="expression" dxfId="9" priority="23">
      <formula>N$8="1"</formula>
    </cfRule>
    <cfRule type="expression" dxfId="8" priority="24">
      <formula>N$8="0"</formula>
    </cfRule>
  </conditionalFormatting>
  <conditionalFormatting sqref="O12">
    <cfRule type="expression" dxfId="7" priority="21">
      <formula>O$8="1"</formula>
    </cfRule>
    <cfRule type="expression" dxfId="6" priority="22">
      <formula>O$8="0"</formula>
    </cfRule>
  </conditionalFormatting>
  <conditionalFormatting sqref="P12">
    <cfRule type="expression" dxfId="5" priority="19">
      <formula>P$8="1"</formula>
    </cfRule>
    <cfRule type="expression" dxfId="4" priority="20">
      <formula>P$8="0"</formula>
    </cfRule>
  </conditionalFormatting>
  <conditionalFormatting sqref="E23:G23">
    <cfRule type="expression" dxfId="3" priority="9">
      <formula>E$8="1"</formula>
    </cfRule>
    <cfRule type="expression" dxfId="2" priority="10">
      <formula>E$8="0"</formula>
    </cfRule>
  </conditionalFormatting>
  <conditionalFormatting sqref="H23:P23">
    <cfRule type="expression" dxfId="1" priority="1">
      <formula>H$19="1"</formula>
    </cfRule>
    <cfRule type="expression" dxfId="0" priority="2">
      <formula>H$19="0"</formula>
    </cfRule>
  </conditionalFormatting>
  <dataValidations count="2">
    <dataValidation type="list" allowBlank="1" showInputMessage="1" showErrorMessage="1" sqref="B17" xr:uid="{B5FC55DB-26A0-45A1-B8BA-D73B1151AE5F}">
      <formula1>$T$6:$T$12</formula1>
    </dataValidation>
    <dataValidation type="list" allowBlank="1" showInputMessage="1" showErrorMessage="1" sqref="B6" xr:uid="{6E330240-E5D9-496E-916C-75A2FCD62255}">
      <formula1>$T$9:$T$12</formula1>
    </dataValidation>
  </dataValidations>
  <pageMargins left="0.7" right="0.7" top="0.75" bottom="0.75" header="0.3" footer="0.3"/>
  <pageSetup scale="91"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School Aged - main draft DNT</vt:lpstr>
      <vt:lpstr>CWELCC Eligibility Age Tool</vt:lpstr>
      <vt:lpstr>'CWELCC Eligibility Age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Simon</dc:creator>
  <cp:lastModifiedBy>Metcalf, Kristen</cp:lastModifiedBy>
  <cp:lastPrinted>2022-10-18T14:49:04Z</cp:lastPrinted>
  <dcterms:created xsi:type="dcterms:W3CDTF">2022-10-11T13:26:27Z</dcterms:created>
  <dcterms:modified xsi:type="dcterms:W3CDTF">2022-11-18T15:30:22Z</dcterms:modified>
</cp:coreProperties>
</file>