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0" windowWidth="19440" windowHeight="8940" activeTab="1"/>
  </bookViews>
  <sheets>
    <sheet name="Instructions" sheetId="4" r:id="rId1"/>
    <sheet name="Modèle d'augmentation salariale" sheetId="3" r:id="rId2"/>
  </sheets>
  <definedNames>
    <definedName name="_xlnm._FilterDatabase" localSheetId="1" hidden="1">'Modèle d''augmentation salariale'!$A$41:$Q$141</definedName>
    <definedName name="_xlnm.Print_Area" localSheetId="1">'Modèle d''augmentation salariale'!$B$1:$Q$174</definedName>
  </definedNames>
  <calcPr calcId="145621"/>
</workbook>
</file>

<file path=xl/calcChain.xml><?xml version="1.0" encoding="utf-8"?>
<calcChain xmlns="http://schemas.openxmlformats.org/spreadsheetml/2006/main">
  <c r="L43" i="3" l="1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42" i="3"/>
  <c r="M43" i="3"/>
  <c r="M44" i="3"/>
  <c r="O44" i="3" s="1"/>
  <c r="M45" i="3"/>
  <c r="M46" i="3"/>
  <c r="M47" i="3"/>
  <c r="M48" i="3"/>
  <c r="M49" i="3"/>
  <c r="P49" i="3" s="1"/>
  <c r="M50" i="3"/>
  <c r="M51" i="3"/>
  <c r="M52" i="3"/>
  <c r="M53" i="3"/>
  <c r="P53" i="3" s="1"/>
  <c r="M54" i="3"/>
  <c r="M55" i="3"/>
  <c r="M56" i="3"/>
  <c r="M57" i="3"/>
  <c r="P57" i="3" s="1"/>
  <c r="M58" i="3"/>
  <c r="M59" i="3"/>
  <c r="M60" i="3"/>
  <c r="M61" i="3"/>
  <c r="P61" i="3" s="1"/>
  <c r="M62" i="3"/>
  <c r="M63" i="3"/>
  <c r="M64" i="3"/>
  <c r="M65" i="3"/>
  <c r="P65" i="3" s="1"/>
  <c r="M66" i="3"/>
  <c r="M67" i="3"/>
  <c r="M68" i="3"/>
  <c r="M69" i="3"/>
  <c r="P69" i="3" s="1"/>
  <c r="M70" i="3"/>
  <c r="M71" i="3"/>
  <c r="M72" i="3"/>
  <c r="M73" i="3"/>
  <c r="P73" i="3" s="1"/>
  <c r="M74" i="3"/>
  <c r="M75" i="3"/>
  <c r="M76" i="3"/>
  <c r="M77" i="3"/>
  <c r="P77" i="3" s="1"/>
  <c r="M78" i="3"/>
  <c r="M79" i="3"/>
  <c r="M80" i="3"/>
  <c r="M81" i="3"/>
  <c r="P81" i="3" s="1"/>
  <c r="M82" i="3"/>
  <c r="M83" i="3"/>
  <c r="M84" i="3"/>
  <c r="M85" i="3"/>
  <c r="P85" i="3" s="1"/>
  <c r="M86" i="3"/>
  <c r="M87" i="3"/>
  <c r="M88" i="3"/>
  <c r="M89" i="3"/>
  <c r="P89" i="3" s="1"/>
  <c r="M90" i="3"/>
  <c r="M91" i="3"/>
  <c r="M92" i="3"/>
  <c r="M93" i="3"/>
  <c r="P93" i="3" s="1"/>
  <c r="M94" i="3"/>
  <c r="M95" i="3"/>
  <c r="M96" i="3"/>
  <c r="M97" i="3"/>
  <c r="P97" i="3" s="1"/>
  <c r="M98" i="3"/>
  <c r="M99" i="3"/>
  <c r="M100" i="3"/>
  <c r="M101" i="3"/>
  <c r="P101" i="3" s="1"/>
  <c r="M102" i="3"/>
  <c r="M103" i="3"/>
  <c r="M104" i="3"/>
  <c r="M105" i="3"/>
  <c r="P105" i="3" s="1"/>
  <c r="M106" i="3"/>
  <c r="M107" i="3"/>
  <c r="M108" i="3"/>
  <c r="M109" i="3"/>
  <c r="P109" i="3" s="1"/>
  <c r="M110" i="3"/>
  <c r="M111" i="3"/>
  <c r="M112" i="3"/>
  <c r="M113" i="3"/>
  <c r="P113" i="3" s="1"/>
  <c r="M114" i="3"/>
  <c r="M115" i="3"/>
  <c r="M116" i="3"/>
  <c r="M117" i="3"/>
  <c r="P117" i="3" s="1"/>
  <c r="M118" i="3"/>
  <c r="M119" i="3"/>
  <c r="M120" i="3"/>
  <c r="M121" i="3"/>
  <c r="P121" i="3" s="1"/>
  <c r="M122" i="3"/>
  <c r="M123" i="3"/>
  <c r="M124" i="3"/>
  <c r="M125" i="3"/>
  <c r="P125" i="3" s="1"/>
  <c r="M126" i="3"/>
  <c r="M127" i="3"/>
  <c r="M128" i="3"/>
  <c r="M129" i="3"/>
  <c r="P129" i="3" s="1"/>
  <c r="M130" i="3"/>
  <c r="M131" i="3"/>
  <c r="M132" i="3"/>
  <c r="M133" i="3"/>
  <c r="P133" i="3" s="1"/>
  <c r="M134" i="3"/>
  <c r="M135" i="3"/>
  <c r="M136" i="3"/>
  <c r="M137" i="3"/>
  <c r="P137" i="3" s="1"/>
  <c r="M138" i="3"/>
  <c r="M139" i="3"/>
  <c r="M140" i="3"/>
  <c r="M141" i="3"/>
  <c r="P141" i="3" s="1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P48" i="3"/>
  <c r="P50" i="3"/>
  <c r="P51" i="3"/>
  <c r="P52" i="3"/>
  <c r="P54" i="3"/>
  <c r="P55" i="3"/>
  <c r="P56" i="3"/>
  <c r="P58" i="3"/>
  <c r="P59" i="3"/>
  <c r="P60" i="3"/>
  <c r="P62" i="3"/>
  <c r="P63" i="3"/>
  <c r="P64" i="3"/>
  <c r="P66" i="3"/>
  <c r="P67" i="3"/>
  <c r="P68" i="3"/>
  <c r="P70" i="3"/>
  <c r="P71" i="3"/>
  <c r="P72" i="3"/>
  <c r="P74" i="3"/>
  <c r="P75" i="3"/>
  <c r="P76" i="3"/>
  <c r="P78" i="3"/>
  <c r="P79" i="3"/>
  <c r="P80" i="3"/>
  <c r="P82" i="3"/>
  <c r="P83" i="3"/>
  <c r="P84" i="3"/>
  <c r="P86" i="3"/>
  <c r="P87" i="3"/>
  <c r="P88" i="3"/>
  <c r="P90" i="3"/>
  <c r="P91" i="3"/>
  <c r="P92" i="3"/>
  <c r="P94" i="3"/>
  <c r="P95" i="3"/>
  <c r="P96" i="3"/>
  <c r="P98" i="3"/>
  <c r="P99" i="3"/>
  <c r="P100" i="3"/>
  <c r="P102" i="3"/>
  <c r="P103" i="3"/>
  <c r="P104" i="3"/>
  <c r="P106" i="3"/>
  <c r="P107" i="3"/>
  <c r="P108" i="3"/>
  <c r="P110" i="3"/>
  <c r="P111" i="3"/>
  <c r="P112" i="3"/>
  <c r="P114" i="3"/>
  <c r="P115" i="3"/>
  <c r="P116" i="3"/>
  <c r="P118" i="3"/>
  <c r="P119" i="3"/>
  <c r="P120" i="3"/>
  <c r="P122" i="3"/>
  <c r="P123" i="3"/>
  <c r="P124" i="3"/>
  <c r="P126" i="3"/>
  <c r="P127" i="3"/>
  <c r="P128" i="3"/>
  <c r="P130" i="3"/>
  <c r="P131" i="3"/>
  <c r="P132" i="3"/>
  <c r="P134" i="3"/>
  <c r="P135" i="3"/>
  <c r="P136" i="3"/>
  <c r="P138" i="3"/>
  <c r="P139" i="3"/>
  <c r="P140" i="3"/>
  <c r="M42" i="3"/>
  <c r="O47" i="3" l="1"/>
  <c r="P47" i="3" s="1"/>
  <c r="N134" i="3"/>
  <c r="N126" i="3"/>
  <c r="N118" i="3"/>
  <c r="N110" i="3"/>
  <c r="N102" i="3"/>
  <c r="N94" i="3"/>
  <c r="N86" i="3"/>
  <c r="N70" i="3"/>
  <c r="P44" i="3"/>
  <c r="N44" i="3" s="1"/>
  <c r="O46" i="3"/>
  <c r="P46" i="3" s="1"/>
  <c r="O45" i="3"/>
  <c r="P45" i="3" s="1"/>
  <c r="O43" i="3"/>
  <c r="P43" i="3" s="1"/>
  <c r="O42" i="3"/>
  <c r="P42" i="3" s="1"/>
  <c r="N138" i="3"/>
  <c r="N122" i="3"/>
  <c r="N90" i="3"/>
  <c r="N78" i="3"/>
  <c r="N74" i="3"/>
  <c r="N62" i="3"/>
  <c r="N58" i="3"/>
  <c r="N54" i="3"/>
  <c r="N106" i="3"/>
  <c r="N98" i="3"/>
  <c r="N130" i="3"/>
  <c r="N114" i="3"/>
  <c r="N82" i="3"/>
  <c r="N66" i="3"/>
  <c r="N50" i="3"/>
  <c r="N141" i="3"/>
  <c r="N137" i="3"/>
  <c r="N133" i="3"/>
  <c r="N129" i="3"/>
  <c r="N125" i="3"/>
  <c r="N121" i="3"/>
  <c r="N117" i="3"/>
  <c r="N113" i="3"/>
  <c r="N109" i="3"/>
  <c r="N105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140" i="3"/>
  <c r="N136" i="3"/>
  <c r="N132" i="3"/>
  <c r="N128" i="3"/>
  <c r="N124" i="3"/>
  <c r="N120" i="3"/>
  <c r="N116" i="3"/>
  <c r="N112" i="3"/>
  <c r="N108" i="3"/>
  <c r="N104" i="3"/>
  <c r="N100" i="3"/>
  <c r="N96" i="3"/>
  <c r="N92" i="3"/>
  <c r="N88" i="3"/>
  <c r="N84" i="3"/>
  <c r="N80" i="3"/>
  <c r="N76" i="3"/>
  <c r="N72" i="3"/>
  <c r="N68" i="3"/>
  <c r="N64" i="3"/>
  <c r="N60" i="3"/>
  <c r="N56" i="3"/>
  <c r="N52" i="3"/>
  <c r="N48" i="3"/>
  <c r="N139" i="3"/>
  <c r="N135" i="3"/>
  <c r="N131" i="3"/>
  <c r="N127" i="3"/>
  <c r="N123" i="3"/>
  <c r="N119" i="3"/>
  <c r="N115" i="3"/>
  <c r="N111" i="3"/>
  <c r="N107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42" i="3"/>
  <c r="N47" i="3" l="1"/>
  <c r="N46" i="3"/>
  <c r="N45" i="3"/>
  <c r="N43" i="3"/>
  <c r="W42" i="3"/>
  <c r="W141" i="3" l="1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Y141" i="3"/>
  <c r="Y139" i="3"/>
  <c r="Y137" i="3"/>
  <c r="Y135" i="3"/>
  <c r="Y133" i="3"/>
  <c r="Y131" i="3"/>
  <c r="Y129" i="3"/>
  <c r="Y127" i="3"/>
  <c r="Y125" i="3"/>
  <c r="Y123" i="3"/>
  <c r="Y121" i="3"/>
  <c r="Y119" i="3"/>
  <c r="Y117" i="3"/>
  <c r="Y115" i="3"/>
  <c r="Y113" i="3"/>
  <c r="Y111" i="3"/>
  <c r="Y109" i="3"/>
  <c r="Y107" i="3"/>
  <c r="Y105" i="3"/>
  <c r="Y103" i="3"/>
  <c r="Y101" i="3"/>
  <c r="Y99" i="3"/>
  <c r="Y97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5" i="3"/>
  <c r="Y63" i="3"/>
  <c r="Y61" i="3"/>
  <c r="Y59" i="3"/>
  <c r="Y57" i="3"/>
  <c r="Y55" i="3"/>
  <c r="Y53" i="3"/>
  <c r="Y51" i="3"/>
  <c r="Y49" i="3"/>
  <c r="Y47" i="3"/>
  <c r="Y45" i="3"/>
  <c r="Y43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P148" i="3" l="1"/>
  <c r="P153" i="3"/>
  <c r="O153" i="3"/>
  <c r="O148" i="3"/>
  <c r="O146" i="3"/>
  <c r="O150" i="3"/>
  <c r="O152" i="3"/>
  <c r="O151" i="3"/>
  <c r="O145" i="3"/>
  <c r="O147" i="3"/>
  <c r="Q45" i="3"/>
  <c r="Q49" i="3"/>
  <c r="Q53" i="3"/>
  <c r="Q57" i="3"/>
  <c r="Q61" i="3"/>
  <c r="Q65" i="3"/>
  <c r="Q69" i="3"/>
  <c r="Q73" i="3"/>
  <c r="Q77" i="3"/>
  <c r="Q81" i="3"/>
  <c r="Q85" i="3"/>
  <c r="Q89" i="3"/>
  <c r="Q93" i="3"/>
  <c r="Q97" i="3"/>
  <c r="Q101" i="3"/>
  <c r="Q105" i="3"/>
  <c r="Q109" i="3"/>
  <c r="Q113" i="3"/>
  <c r="Q117" i="3"/>
  <c r="Q121" i="3"/>
  <c r="Q125" i="3"/>
  <c r="Q129" i="3"/>
  <c r="Q133" i="3"/>
  <c r="Q137" i="3"/>
  <c r="Q141" i="3"/>
  <c r="Y42" i="3"/>
  <c r="Y44" i="3"/>
  <c r="Q44" i="3"/>
  <c r="Y46" i="3"/>
  <c r="Q46" i="3"/>
  <c r="Y48" i="3"/>
  <c r="Q48" i="3"/>
  <c r="Y50" i="3"/>
  <c r="Q50" i="3"/>
  <c r="Y52" i="3"/>
  <c r="Q52" i="3"/>
  <c r="Y54" i="3"/>
  <c r="Q54" i="3"/>
  <c r="Y56" i="3"/>
  <c r="Q56" i="3"/>
  <c r="Y58" i="3"/>
  <c r="Q58" i="3"/>
  <c r="Y60" i="3"/>
  <c r="Q60" i="3"/>
  <c r="Y62" i="3"/>
  <c r="Q62" i="3"/>
  <c r="Y64" i="3"/>
  <c r="Q64" i="3"/>
  <c r="Y66" i="3"/>
  <c r="Q66" i="3"/>
  <c r="Y68" i="3"/>
  <c r="Q68" i="3"/>
  <c r="Y70" i="3"/>
  <c r="Q70" i="3"/>
  <c r="Y72" i="3"/>
  <c r="Q72" i="3"/>
  <c r="Y74" i="3"/>
  <c r="Q74" i="3"/>
  <c r="Y76" i="3"/>
  <c r="Q76" i="3"/>
  <c r="Y78" i="3"/>
  <c r="Q78" i="3"/>
  <c r="Y80" i="3"/>
  <c r="Q80" i="3"/>
  <c r="Y82" i="3"/>
  <c r="Q82" i="3"/>
  <c r="Y84" i="3"/>
  <c r="Q84" i="3"/>
  <c r="Y86" i="3"/>
  <c r="Q86" i="3"/>
  <c r="Y88" i="3"/>
  <c r="Q88" i="3"/>
  <c r="Y90" i="3"/>
  <c r="Q90" i="3"/>
  <c r="Y92" i="3"/>
  <c r="Q92" i="3"/>
  <c r="Y94" i="3"/>
  <c r="Q94" i="3"/>
  <c r="Y96" i="3"/>
  <c r="Q96" i="3"/>
  <c r="Y98" i="3"/>
  <c r="Q98" i="3"/>
  <c r="Y100" i="3"/>
  <c r="Q100" i="3"/>
  <c r="Y102" i="3"/>
  <c r="Q102" i="3"/>
  <c r="Y104" i="3"/>
  <c r="Q104" i="3"/>
  <c r="Y106" i="3"/>
  <c r="Q106" i="3"/>
  <c r="Y108" i="3"/>
  <c r="Q108" i="3"/>
  <c r="Y110" i="3"/>
  <c r="Q110" i="3"/>
  <c r="Y112" i="3"/>
  <c r="Q112" i="3"/>
  <c r="Y114" i="3"/>
  <c r="Q114" i="3"/>
  <c r="Y116" i="3"/>
  <c r="Q116" i="3"/>
  <c r="Y118" i="3"/>
  <c r="Q118" i="3"/>
  <c r="Y120" i="3"/>
  <c r="Q120" i="3"/>
  <c r="Y122" i="3"/>
  <c r="Q122" i="3"/>
  <c r="Y124" i="3"/>
  <c r="Q124" i="3"/>
  <c r="Y126" i="3"/>
  <c r="Q126" i="3"/>
  <c r="Y128" i="3"/>
  <c r="Q128" i="3"/>
  <c r="Y130" i="3"/>
  <c r="Q130" i="3"/>
  <c r="Y132" i="3"/>
  <c r="Q132" i="3"/>
  <c r="Y134" i="3"/>
  <c r="Q134" i="3"/>
  <c r="Y136" i="3"/>
  <c r="Q136" i="3"/>
  <c r="Y138" i="3"/>
  <c r="Q138" i="3"/>
  <c r="Y140" i="3"/>
  <c r="Q140" i="3"/>
  <c r="Z64" i="3"/>
  <c r="Z72" i="3"/>
  <c r="Z76" i="3"/>
  <c r="Z92" i="3"/>
  <c r="Z96" i="3"/>
  <c r="Z108" i="3"/>
  <c r="Q43" i="3"/>
  <c r="Q47" i="3"/>
  <c r="Q51" i="3"/>
  <c r="Q55" i="3"/>
  <c r="Q59" i="3"/>
  <c r="Q63" i="3"/>
  <c r="Q67" i="3"/>
  <c r="Q71" i="3"/>
  <c r="Q75" i="3"/>
  <c r="Q79" i="3"/>
  <c r="Q83" i="3"/>
  <c r="Q87" i="3"/>
  <c r="Q91" i="3"/>
  <c r="Q95" i="3"/>
  <c r="Q99" i="3"/>
  <c r="Q103" i="3"/>
  <c r="Q107" i="3"/>
  <c r="Q111" i="3"/>
  <c r="Q115" i="3"/>
  <c r="Q119" i="3"/>
  <c r="Q123" i="3"/>
  <c r="Q127" i="3"/>
  <c r="Q131" i="3"/>
  <c r="Q135" i="3"/>
  <c r="Q139" i="3"/>
  <c r="O149" i="3" l="1"/>
  <c r="O154" i="3"/>
  <c r="Q153" i="3"/>
  <c r="Q148" i="3"/>
  <c r="Z120" i="3"/>
  <c r="Z112" i="3"/>
  <c r="Z88" i="3"/>
  <c r="Z60" i="3"/>
  <c r="Z128" i="3"/>
  <c r="Z124" i="3"/>
  <c r="Z104" i="3"/>
  <c r="Z80" i="3"/>
  <c r="P145" i="3"/>
  <c r="Z103" i="3"/>
  <c r="Z138" i="3"/>
  <c r="Z87" i="3"/>
  <c r="Z134" i="3"/>
  <c r="Z116" i="3"/>
  <c r="Z100" i="3"/>
  <c r="Z84" i="3"/>
  <c r="Z68" i="3"/>
  <c r="Z135" i="3"/>
  <c r="Z71" i="3"/>
  <c r="Z119" i="3"/>
  <c r="Z55" i="3"/>
  <c r="Z127" i="3"/>
  <c r="Z111" i="3"/>
  <c r="Z95" i="3"/>
  <c r="Z79" i="3"/>
  <c r="Z63" i="3"/>
  <c r="Z47" i="3"/>
  <c r="Q42" i="3"/>
  <c r="P146" i="3"/>
  <c r="Q146" i="3" s="1"/>
  <c r="P147" i="3"/>
  <c r="Q147" i="3" s="1"/>
  <c r="P151" i="3"/>
  <c r="Q151" i="3" s="1"/>
  <c r="P150" i="3"/>
  <c r="P152" i="3"/>
  <c r="Q152" i="3" s="1"/>
  <c r="Z139" i="3"/>
  <c r="Z131" i="3"/>
  <c r="Z123" i="3"/>
  <c r="Z115" i="3"/>
  <c r="Z107" i="3"/>
  <c r="Z99" i="3"/>
  <c r="Z91" i="3"/>
  <c r="Z83" i="3"/>
  <c r="Z75" i="3"/>
  <c r="Z67" i="3"/>
  <c r="Z59" i="3"/>
  <c r="Z51" i="3"/>
  <c r="Z43" i="3"/>
  <c r="Z54" i="3"/>
  <c r="Z50" i="3"/>
  <c r="Z46" i="3"/>
  <c r="N42" i="3"/>
  <c r="Z140" i="3"/>
  <c r="Z136" i="3"/>
  <c r="Z132" i="3"/>
  <c r="Z130" i="3"/>
  <c r="Z126" i="3"/>
  <c r="Z122" i="3"/>
  <c r="Z118" i="3"/>
  <c r="Z114" i="3"/>
  <c r="Z110" i="3"/>
  <c r="Z106" i="3"/>
  <c r="Z102" i="3"/>
  <c r="Z98" i="3"/>
  <c r="Z94" i="3"/>
  <c r="Z90" i="3"/>
  <c r="Z86" i="3"/>
  <c r="Z82" i="3"/>
  <c r="Z78" i="3"/>
  <c r="Z74" i="3"/>
  <c r="Z70" i="3"/>
  <c r="Z66" i="3"/>
  <c r="Z62" i="3"/>
  <c r="Z58" i="3"/>
  <c r="Z141" i="3"/>
  <c r="Z137" i="3"/>
  <c r="Z133" i="3"/>
  <c r="Z129" i="3"/>
  <c r="Z125" i="3"/>
  <c r="Z121" i="3"/>
  <c r="Z117" i="3"/>
  <c r="Z113" i="3"/>
  <c r="Z109" i="3"/>
  <c r="Z105" i="3"/>
  <c r="Z101" i="3"/>
  <c r="Z97" i="3"/>
  <c r="Z93" i="3"/>
  <c r="Z89" i="3"/>
  <c r="Z85" i="3"/>
  <c r="Z81" i="3"/>
  <c r="Z77" i="3"/>
  <c r="Z73" i="3"/>
  <c r="Z69" i="3"/>
  <c r="Z65" i="3"/>
  <c r="Z61" i="3"/>
  <c r="Z57" i="3"/>
  <c r="Z53" i="3"/>
  <c r="Z49" i="3"/>
  <c r="Z45" i="3"/>
  <c r="Z56" i="3"/>
  <c r="Z52" i="3"/>
  <c r="Z48" i="3"/>
  <c r="Z44" i="3"/>
  <c r="P149" i="3" l="1"/>
  <c r="Q149" i="3" s="1"/>
  <c r="P154" i="3"/>
  <c r="Q154" i="3" s="1"/>
  <c r="N153" i="3"/>
  <c r="N148" i="3"/>
  <c r="O155" i="3"/>
  <c r="Z42" i="3"/>
  <c r="N145" i="3"/>
  <c r="N151" i="3"/>
  <c r="N150" i="3"/>
  <c r="N147" i="3"/>
  <c r="N152" i="3"/>
  <c r="N146" i="3"/>
  <c r="Q150" i="3"/>
  <c r="Q145" i="3"/>
  <c r="N149" i="3" l="1"/>
  <c r="N154" i="3"/>
  <c r="P155" i="3"/>
  <c r="Q155" i="3" s="1"/>
  <c r="N155" i="3" l="1"/>
  <c r="Q156" i="3" s="1"/>
  <c r="Q157" i="3" s="1"/>
</calcChain>
</file>

<file path=xl/sharedStrings.xml><?xml version="1.0" encoding="utf-8"?>
<sst xmlns="http://schemas.openxmlformats.org/spreadsheetml/2006/main" count="192" uniqueCount="179">
  <si>
    <t>GRAND TOTAL</t>
  </si>
  <si>
    <t>Total</t>
  </si>
  <si>
    <t>v3</t>
  </si>
  <si>
    <t xml:space="preserve">                         </t>
  </si>
  <si>
    <t>TOTAL</t>
  </si>
  <si>
    <t xml:space="preserve">La demande déterminera la subvention pour l’année 2016. Pour toutes questions concernant </t>
  </si>
  <si>
    <t xml:space="preserve">Pour tout contenu non textuel présent dans ce document, on offre une solution textuelle à l’utilisateur.  </t>
  </si>
  <si>
    <t>Seuls les champs verts doivent être remplis.  Tous les autres calculs sont automatiques.</t>
  </si>
  <si>
    <t xml:space="preserve">Veuillez noter que les définitions et les explications ont été incluses pour certains champs afin de vous aider à remplir ce formulaire.  Vous pouvez </t>
  </si>
  <si>
    <t>activer ces définitions et ces explications en cliquant sur la cellule.  Vous pouvez également déplacer ces cellules à un autre endroit</t>
  </si>
  <si>
    <t>du formulaire, si la disposition actuelle vous empêche de bien voir les autres renseignements.</t>
  </si>
  <si>
    <t>ÉTAPE 1 :  DÉTERMINATION DE L’ADMISSIBILITÉ</t>
  </si>
  <si>
    <t>Pleine augmentation salariale</t>
  </si>
  <si>
    <t>Augmentation salariale partielle</t>
  </si>
  <si>
    <t>ÉTAPE 2 :  INSCRIVEZ LES RENSEIGNEMENTS RELATIFS À L’AGENCE OU AU CENTRE</t>
  </si>
  <si>
    <t>ÉTAPE 3 : INFORMATION D’EXPLOITATION CONCERNANT LE CENTRE OU L’AGENCE DE GARDE D’ENFANTS</t>
  </si>
  <si>
    <t>ÉTAPE 4 : INFORMATION D’EXPLOITATION CONCERNANT LE CENTRE OU L’AGENCE DE GARDE D’ENFANTS</t>
  </si>
  <si>
    <t>ÉTAPE 5 :  RENSEIGNEMENTS SUR LE PERSONNEL</t>
  </si>
  <si>
    <t>Description du poste</t>
  </si>
  <si>
    <t>Ce champ doit contenir assez de renseignements pour vous permettre de fournir plus d’information au GSMR ou CADSS</t>
  </si>
  <si>
    <t>sur demande.</t>
  </si>
  <si>
    <r>
      <t xml:space="preserve">Inscrivez le nombre d’heures estimé dans la </t>
    </r>
    <r>
      <rPr>
        <i/>
        <sz val="12"/>
        <color indexed="8"/>
        <rFont val="Arial"/>
        <family val="2"/>
      </rPr>
      <t>colonne du nombre d’heures</t>
    </r>
    <r>
      <rPr>
        <sz val="12"/>
        <color indexed="8"/>
        <rFont val="Arial"/>
        <family val="2"/>
      </rPr>
      <t xml:space="preserve"> travaillées (colonne J). </t>
    </r>
  </si>
  <si>
    <t>Catégorie</t>
  </si>
  <si>
    <t xml:space="preserve">Taux horaire </t>
  </si>
  <si>
    <t>Nombre d’heures travaillées</t>
  </si>
  <si>
    <t>% du temps pour le poste admissible</t>
  </si>
  <si>
    <t>Quand vous aurez entré les renseignements ci-dessus, le modèle de demande calculera les renseignements suivants :</t>
  </si>
  <si>
    <t>• Statut d’admissibilité : partiel ou complet, selon le taux d’admissibilité de l’augmentation salariale ($) par heure.</t>
  </si>
  <si>
    <t>• Taux d’admissibilité : jusqu’à 2,00 $</t>
  </si>
  <si>
    <t xml:space="preserve">• Composante salariale de l’augmentation : jusqu’à 2,00 $ par heure travaillée, y compris le temps supplémentaire. </t>
  </si>
  <si>
    <t xml:space="preserve">Le tableau suivant démontre la subvention d’augmentation salariale pour les cinq postes au sein du centre de garde </t>
  </si>
  <si>
    <t xml:space="preserve">Avant de terminer la section centrale du formulaire, veuillez réviser la section « Résumé ».  Cette dernière contient </t>
  </si>
  <si>
    <t xml:space="preserve">Veuillez remplir la section d'attestation en indiquant que les renseignements inclus dans la demande sont exacts en </t>
  </si>
  <si>
    <t>Soumettez votre demande remplie à [insérer les coordonnées du GSMR ou du CADSS].</t>
  </si>
  <si>
    <t xml:space="preserve">Les renseignements fournis peuvent être examinés par le GSMR ou le CADSS avant et après l’entrée en vigueur de la subvention d’augmentation </t>
  </si>
  <si>
    <t>salariale pour le centre ou l’agence.</t>
  </si>
  <si>
    <t>v1</t>
  </si>
  <si>
    <t>RENSEIGNEMENTS SUR L’EMPLOYÉ OU LE POSTE</t>
  </si>
  <si>
    <t>(À remplir par le GSMR ou le CADSS seulement)</t>
  </si>
  <si>
    <t>INFORMATION CONCERNANT LE CENTRE OU L’AGENCE DE GARDE D’ENFANTS</t>
  </si>
  <si>
    <t>Nom du centre ou de l’agence de garde d’enfants</t>
  </si>
  <si>
    <t>Nom de l’exploitant :</t>
  </si>
  <si>
    <t>Numéro de permis</t>
  </si>
  <si>
    <t>Type d’établissement :</t>
  </si>
  <si>
    <t>Adresse postale du centre ou de l’agence :</t>
  </si>
  <si>
    <t>COORDONNÉES</t>
  </si>
  <si>
    <t>Nom :</t>
  </si>
  <si>
    <t>Numéro de téléphone :</t>
  </si>
  <si>
    <t>Courriel :</t>
  </si>
  <si>
    <t>INFORMATION D’EXPLOITATION CONCERNANT LE CENTRE OU L’AGENCE DE GARDE D’ENFANTS</t>
  </si>
  <si>
    <t>Semaine de travail normale (heures)</t>
  </si>
  <si>
    <t xml:space="preserve">DONNÉES SUR LE SERVICE </t>
  </si>
  <si>
    <t>Nombre d’EPEI non admissibles *</t>
  </si>
  <si>
    <t>Nombre de postes non EPEI non admissibles *</t>
  </si>
  <si>
    <t>ATTESTATION</t>
  </si>
  <si>
    <t>Titre :</t>
  </si>
  <si>
    <t>Date :</t>
  </si>
  <si>
    <t>APPROBATION</t>
  </si>
  <si>
    <t>Le centre ou l’agence de garde d’enfants est approuvé pour les postes suivants :</t>
  </si>
  <si>
    <t>Non-EPEI</t>
  </si>
  <si>
    <t>EPEI</t>
  </si>
  <si>
    <t>Superviseur</t>
  </si>
  <si>
    <t>Complet</t>
  </si>
  <si>
    <t>Partiel</t>
  </si>
  <si>
    <t>Aucune</t>
  </si>
  <si>
    <t>RÉSUMÉ</t>
  </si>
  <si>
    <t>% du temps pour le poste admissible</t>
  </si>
  <si>
    <t>DÉTERMINATION DE L’AUGMENTATION SALARIALE</t>
  </si>
  <si>
    <t>Statut d’admissibilité</t>
  </si>
  <si>
    <t xml:space="preserve"> Postes entièrement admissibles</t>
  </si>
  <si>
    <t>Postes partiellement admissibles</t>
  </si>
  <si>
    <t>SUBVENTION SUPPLÉMENTAIRE</t>
  </si>
  <si>
    <t>Admissibilité du taux horaire ($)</t>
  </si>
  <si>
    <t>SOUS-TOTAL</t>
  </si>
  <si>
    <t>Salaire</t>
  </si>
  <si>
    <t>ÉTP</t>
  </si>
  <si>
    <t>Composante salariale</t>
  </si>
  <si>
    <t>Subvention supplémentaire</t>
  </si>
  <si>
    <t>Rémunération totale</t>
  </si>
  <si>
    <t>Veuillez cliquer et choisir :</t>
  </si>
  <si>
    <r>
      <t>Nouveau poste créé entre le 1</t>
    </r>
    <r>
      <rPr>
        <i/>
        <u/>
        <vertAlign val="superscript"/>
        <sz val="12"/>
        <color indexed="8"/>
        <rFont val="Arial"/>
        <family val="2"/>
      </rPr>
      <t>er</t>
    </r>
    <r>
      <rPr>
        <i/>
        <u/>
        <sz val="12"/>
        <color indexed="8"/>
        <rFont val="Arial"/>
        <family val="2"/>
      </rPr>
      <t> janvier et le 31 décembre (choisissez oui ou non)</t>
    </r>
  </si>
  <si>
    <r>
      <t>N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d’ÉTP</t>
    </r>
  </si>
  <si>
    <t xml:space="preserve">votre demande, veuillez communiquer avec [insérer les coordonnées de la personne-ressource du GSMR ou du CADSS].   </t>
  </si>
  <si>
    <t xml:space="preserve">Le formulaire comprend 100 lignes pour que vous puissiez inscrire l’information concernant tous les postes admissibles.  À l’étape 8, on vous </t>
  </si>
  <si>
    <t>fournira des directives sur la manière de n’afficher que les lignes auxquelles vous avez inscrit des renseignements, à des fins d’impression.</t>
  </si>
  <si>
    <t xml:space="preserve">Inscrivez les renseignements suivants pour les postes admissibles au sein du centre de garde d’enfants agréé ou pour les visiteurs ou </t>
  </si>
  <si>
    <t xml:space="preserve">est supérieur à 1754,50. </t>
  </si>
  <si>
    <t xml:space="preserve">• Rémunération totale : l’ensemble des droits relatifs à l’augmentation salariale, c’est-à-dire la somme des composantes salariale </t>
  </si>
  <si>
    <t xml:space="preserve">un résumé des postes admissibles au sein du centre ou de l’agence et de la subvention totale pour laquelle vous effectuez une demande, </t>
  </si>
  <si>
    <t xml:space="preserve"> ou visiteur admissible.</t>
  </si>
  <si>
    <t xml:space="preserve"> garde d’enfants et la petite enfance (LGEPE). </t>
  </si>
  <si>
    <t xml:space="preserve">Le tableau suivant donne un exemple de cinq postes au sein du centre de garde d’enfants ABC. Veuillez vous attarder particulièrement </t>
  </si>
  <si>
    <t>au troisième employé, qui travaille 50 % du temps à un poste admissible.</t>
  </si>
  <si>
    <t>Ouvrez le formulaire de demande d’augmentation salariale dans Excel et inscrivez les renseignements à propos de l’agence ou du centre comme</t>
  </si>
  <si>
    <t>indiqué ci-dessous, ainsi que la personne-ressource qui sera en mesure de répondre aux questions relatives au formulaire de demande présenté.</t>
  </si>
  <si>
    <t>Maintenant que vous avez déterminé quels postes au sein de votre centre ou votre agence de garde d’enfants agréé sont admissibles à</t>
  </si>
  <si>
    <t>Filtre</t>
  </si>
  <si>
    <t>Pour être admissible à la pleine augmentation salariale de 2016 de 2 $ par l’heure et 17,5 pour cent de plus pour les avantages sociaux, le personnel doit :</t>
  </si>
  <si>
    <t xml:space="preserve">• être employé par un centre ou une agence de garde d’enfants en milieu familial agréé; </t>
  </si>
  <si>
    <t xml:space="preserve">Les postes en lien avec les programmes de garde d’enfants qui sont en place pour diminuer le ratio adulte/enfants exiger en vertu de la LGEPE </t>
  </si>
  <si>
    <t xml:space="preserve">Si un poste dans un centre ou une visiteuse ou un visiteur en service de garde d'enfants en milieu familial a un salaire de base associé excluant </t>
  </si>
  <si>
    <t>En ce qui concerne les agences de services de garde d'enfants en milieu familial, les champs à propos de la capacité</t>
  </si>
  <si>
    <t>opérationnelle et de la capacité agréée doivent demeurer libres.</t>
  </si>
  <si>
    <t xml:space="preserve">Veuillez inscrire le nombre de postes EPEI, non-EPEI, de superviseurs ou superviseures et de visiteurs ou visiteuses en services de garde d'enfants </t>
  </si>
  <si>
    <t>visiteuses de services de garde d'enfants en milieu familial qui travaillent au sein d’une agence agréée;</t>
  </si>
  <si>
    <t>Si un nouveau poste a été créé en raison d'une expansion d’un programme durant l’année, veuillez fournir une estimation</t>
  </si>
  <si>
    <t>du nombre d’heures durant lesquelles le poste aurait travaillé entre le 1er janvier et le 31 décembre.</t>
  </si>
  <si>
    <t xml:space="preserve">Si le poste couvre le ratio en tout temps, veuillez inscrire 100 %. Si le poste couvre le ratio 30 % du temps, veuillez inscrire 30 %. </t>
  </si>
  <si>
    <t>• Composante des avantages sociaux obligatoires de l’augmentation salariale : 17,5 % de la composante salariale.</t>
  </si>
  <si>
    <t>et des avantages sociaux.</t>
  </si>
  <si>
    <t>d’enfants ABC. Le calcul du formulaire donne automatiquement le maximum des avantages sociaux à 17,5 %.</t>
  </si>
  <si>
    <t xml:space="preserve">par rapport aux salaires et aux avantages sociaux en attente d’approbation. </t>
  </si>
  <si>
    <t xml:space="preserve">cochant la case et en inscrivant l’information à propos du titulaire avec le pouvoir de signature. </t>
  </si>
  <si>
    <t xml:space="preserve">le bouton gauche de la souris.  Cela vous donne la possibilité de n’afficher que les cellules contenant de l’information.  </t>
  </si>
  <si>
    <t>Capacité opérationelle totale (S.O. pour les agences de services de garde d'enfants en milieu familial)</t>
  </si>
  <si>
    <t>Capacité totale agréée du centre (S.O. pour les agences de services de garde d’enfants en milieu familial)</t>
  </si>
  <si>
    <t>Nombre de superviseurs/superviseures non admissibles *</t>
  </si>
  <si>
    <t xml:space="preserve">Avant d’imprimer ou d’envoyer le formulaire de demande, veuillez sélectionner le symbole situé à droite de la boîte « Filtrer » de la cellule A41 avec  </t>
  </si>
  <si>
    <t xml:space="preserve">Composante des avantages sociaux obligatoires (17,5 %) </t>
  </si>
  <si>
    <t>Nom du titulaire avec le pouvoir de signature :</t>
  </si>
  <si>
    <t>Avantages sociaux</t>
  </si>
  <si>
    <t>• occuper un poste qui entre dans la catégorie de superviseurs ou superviseures de services de garde d’enfants, de EPEI, de visiteurs ou visiteuses de services</t>
  </si>
  <si>
    <t xml:space="preserve"> de garde d’enfants en milieu familial ou qui peut autrement être compté dans le calcul des ratios adulte-enfants en vertu de la Loi de 2014 sur la </t>
  </si>
  <si>
    <t>et qui respectent les exigences d'admissibilité susmentionnées sont également admissibles à l’augmentation salariale.</t>
  </si>
  <si>
    <t>Cette section générera également la subvention supplémentaire de 150 $ pour chaque ÉTP d'un centre et visiteuse</t>
  </si>
  <si>
    <t xml:space="preserve">Veuillez vous assurer que l’option « Montre » est cochée.  Vous pouvez enlever les autres options en cliquant </t>
  </si>
  <si>
    <t>sur la case située à côté de l’option « Cache ».</t>
  </si>
  <si>
    <t>Nombre de visiteurs/ visiteuses de services de garde d’enfants en milieu familial non admissibles *</t>
  </si>
  <si>
    <t>Superviseur/Superviseure</t>
  </si>
  <si>
    <t>Afin de remplir la demande d’augmentation salariale adéquatement, vous devez déterminer, au 31 décembre 2016, lesquels des postes</t>
  </si>
  <si>
    <t xml:space="preserve">au sein de votre centre ou de votre agence de garde d’enfants agréé, sont admissibles à une augmentation pour la subvention de 2017.            </t>
  </si>
  <si>
    <t>l’augmentation salariale en 2016, vous pouvez remplir le formulaire.</t>
  </si>
  <si>
    <t>Veuillez indiquer le nombre de semaines durant lesquelles votre centre était ouvert en 2016. Ensuite, veuillez inscrire la semaine de travail</t>
  </si>
  <si>
    <t>normale pour le personnel du centre en 2016, la capacité opérationnelle totale et la capacité totale agréée de votre centre.</t>
  </si>
  <si>
    <t xml:space="preserve">en milieu familial qui ne sont pas admissibles, p. ex. les postes dont le taux horaire est supérieur au plafond. </t>
  </si>
  <si>
    <t xml:space="preserve">Les heures supplémentaires peuvent être incluses dans le formulaire de demande. </t>
  </si>
  <si>
    <t>La subvention pour 2017 est ensuite utilisé pour effectuer les paiements au personnel admissible pour les heures travaillées en 2017.</t>
  </si>
  <si>
    <r>
      <t>Veuillez noter que le poste doit</t>
    </r>
    <r>
      <rPr>
        <b/>
        <u/>
        <sz val="12"/>
        <color indexed="8"/>
        <rFont val="Arial"/>
        <family val="2"/>
      </rPr>
      <t xml:space="preserve"> être comptabilisé dans le ratio adulte-enfants au moins 25 %</t>
    </r>
    <r>
      <rPr>
        <sz val="12"/>
        <color indexed="8"/>
        <rFont val="Arial"/>
        <family val="2"/>
      </rPr>
      <t xml:space="preserve"> de la journée.</t>
    </r>
  </si>
  <si>
    <t xml:space="preserve">du centre de garde d’enfants agréé, qu'importe la quantité de temps qu'ils travaillent directement avec les enfants, à condition qu'ils gagnent sous le plafond. </t>
  </si>
  <si>
    <t xml:space="preserve">milieu familial (2017) </t>
  </si>
  <si>
    <t>de maladie ou les vacances sur une ligne dans le formulaire et exclure les heures travaillées par personnel de remplacement. Cette option a été suggérée</t>
  </si>
  <si>
    <t>régulier devrait être seulement les heures travaillées actuelles (exclure les journées de congé de maladie ou les vacances).</t>
  </si>
  <si>
    <t xml:space="preserve">Les superviseurs sont requis par le LGEPE, donc ils sont éligibles de recevoir l'augmentation salariale pour 100 % des heures travaillées au sein </t>
  </si>
  <si>
    <t xml:space="preserve">Veuillez noter que l'exploitant a deux options en termes de rapporter les heures travaillées dans un poste admissible par personnel régulier </t>
  </si>
  <si>
    <t>de congé de maladie ou les vacances), l'exploitant peut rapporter toutes les heures travaillées par personnel régulier incluant leurs journées de congé</t>
  </si>
  <si>
    <t xml:space="preserve">1.    Si toutes les heures travaillées par personnel de remplacement sont à remplacer les heures du personnel régulier (par exemple, durant les journées </t>
  </si>
  <si>
    <t xml:space="preserve">2.    Si les exploitants ont décidé de rapporter les heures travaillées par personnel de remplacement sur une ligne séparée, les heures travaillées par personnel </t>
  </si>
  <si>
    <t>pour réduire le fardeau administratif de suivre séparément toutes les heures travaillées par toutes les personnes dans la même position admissible.</t>
  </si>
  <si>
    <t>et personnel de remplacement dans le formulaire de demande pour déterminer les droits de subvention pour 2017.</t>
  </si>
  <si>
    <t xml:space="preserve">• avoir un salaire de base associé excluant l'augmentation salariale de l'année précédent de moins de 24,68 $ par heure </t>
  </si>
  <si>
    <t>(c.-à-d., 2 $ sous le plafond salarial de 26,68 $); et</t>
  </si>
  <si>
    <t>l’augmentation salariale de l'année précédent situant entre 24,69 $ et 26,68 $ par heure, le poste est admissible à l’augmentation salariale partielle.</t>
  </si>
  <si>
    <t>L’augmentation salariale partielle haussera le salaire du poste admissible à 26,68 $ par heure, sans dépasser le plafond.</t>
  </si>
  <si>
    <t>• Par exemple, si un poste d’EPEI a un taux de salaire de base excluant l’augmentation salariale de la première année de 25,50 $ par heure,</t>
  </si>
  <si>
    <t xml:space="preserve"> le poste serait admissible à une augmentation salariale de 1,18 $ par heure.</t>
  </si>
  <si>
    <t>Application du financement de l’augmentation de salaire provinciale – Centres de garde d'enfants et visiteurs ou visiteuses de services de garde d'enfants en milieu familial (2017)</t>
  </si>
  <si>
    <t>* Taux horaire supérieur au plafond</t>
  </si>
  <si>
    <t>Durant combien de semaines votre centre a-t-il été ouvert en 2016</t>
  </si>
  <si>
    <r>
      <t>Nouveau poste créé entre le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 xml:space="preserve"> janvier et le 31 décembre 2016? (O/N) </t>
    </r>
    <r>
      <rPr>
        <b/>
        <sz val="10"/>
        <color indexed="8"/>
        <rFont val="Arial"/>
        <family val="2"/>
      </rPr>
      <t>(Si oui, veuillez fournir une estimation du nombre d’heures durant lesquelles le poste aurait travaillé durant l’année dans la colonne J)</t>
    </r>
  </si>
  <si>
    <r>
      <t>Nombre d’heures travaillées
 (du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> janvier au 31 décembre 2016)</t>
    </r>
  </si>
  <si>
    <t>Visiteur</t>
  </si>
  <si>
    <t>Visiteur/Visiteuse</t>
  </si>
  <si>
    <t>LA DATE LIMITE DE SOUMISSION DES DEMANDES EST LE JOUR-MOIS-ANNÉE - TOUTE DEMANDE REÇUE APRÈS CETTE DATE SERA INADMISSIBLE À UN FINANCEMENT EN 2017.</t>
  </si>
  <si>
    <t>À partir de la liste déroulante de catégories de postes admissibles, veuillez choisir parmi les catégories EPEI, Non-EPEI, Superviseur(e), ou Visiteur/Visiteuse.</t>
  </si>
  <si>
    <r>
      <t>Ce champ doit comporter le nombre total d’heures travaillées pour ce poste entre le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 janvier et le 31 décembre 2016.  </t>
    </r>
  </si>
  <si>
    <r>
      <t>• ÉTP annuel subventionné : pourrait être supérieur à 1.0 si le nombre total d’heures travaillées entre le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> janvier et le 31 décembre 2016</t>
    </r>
  </si>
  <si>
    <t xml:space="preserve">2017 afin d’être admissible à la subvention d’augmentation salariale. </t>
  </si>
  <si>
    <r>
      <rPr>
        <b/>
        <sz val="12"/>
        <rFont val="Arial"/>
        <family val="2"/>
      </rPr>
      <t>Les demandes d’augmentation salariale doivent être présentées au plus tard le</t>
    </r>
    <r>
      <rPr>
        <b/>
        <sz val="12"/>
        <color rgb="FFFF0000"/>
        <rFont val="Arial"/>
        <family val="2"/>
      </rPr>
      <t xml:space="preserve"> [CMSM/DSSAB pour insérer la date limite pour l'application]</t>
    </r>
  </si>
  <si>
    <t>ÉTAPE 6 : ATTESTATION</t>
  </si>
  <si>
    <t>ÉTAPE 7 :  MISE EN PAGE ET IMPRESSION</t>
  </si>
  <si>
    <t xml:space="preserve">ÉTAPE 8 : SOUMISSION </t>
  </si>
  <si>
    <t xml:space="preserve">Instructions pour la demande d’augmentation salariale provinciale – Centre de garde d’enfants et visiteurs ou visiteuses en </t>
  </si>
  <si>
    <t xml:space="preserve">L’objectif de ces instructions est d’aider les exploitants à remplir leur demande d’augmentation salariale. </t>
  </si>
  <si>
    <t>Tous les formulaires publiés en ligne doivent indiquer que l’augmentation salariale et la SASGMF sont financées par le gouvernement de l’Ontario.</t>
  </si>
  <si>
    <r>
      <t xml:space="preserve">Le taux horaire pour le poste en question au </t>
    </r>
    <r>
      <rPr>
        <b/>
        <u/>
        <sz val="12"/>
        <rFont val="Arial"/>
        <family val="2"/>
      </rPr>
      <t>31 décembre 2016</t>
    </r>
    <r>
      <rPr>
        <sz val="12"/>
        <rFont val="Arial"/>
        <family val="2"/>
      </rPr>
      <t xml:space="preserve"> (excluant le montant de l’augmentation salariale de l'année précédente).</t>
    </r>
  </si>
  <si>
    <t>Si le poste comporte un salaire annuel, divisez le salaire annuel par le nombre d’heures normales par année.</t>
  </si>
  <si>
    <r>
      <t xml:space="preserve">Taux horaire de base 
</t>
    </r>
    <r>
      <rPr>
        <b/>
        <sz val="10"/>
        <color indexed="8"/>
        <rFont val="Arial"/>
        <family val="2"/>
      </rPr>
      <t>(excluant le montant de l’augmentation salariale de l'année précédente)</t>
    </r>
  </si>
  <si>
    <t>En tant que titulaire avec le pouvoir de signature pour cet organisme, j’atteste que les renseignements fournis dans cette demande sont exacts à ma connaissance et indiquent</t>
  </si>
  <si>
    <t xml:space="preserve">les postes pouvant être comptés dans le ratio adulte-enfants en vertu de la Loi de 2014 sur la garde d’enfants et la petite enfance (LGEPE), au 31 décembre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</si>
</sst>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9"/>
      <name val="Arial"/>
      <family val="2"/>
    </font>
    <font>
      <b/>
      <sz val="10"/>
      <color indexed="60"/>
      <name val="Tahoma"/>
      <family val="2"/>
    </font>
    <font>
      <u/>
      <sz val="11"/>
      <color indexed="12"/>
      <name val="Calibri"/>
      <family val="2"/>
    </font>
    <font>
      <b/>
      <u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u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indexed="8"/>
      <name val="Arial"/>
      <family val="2"/>
    </font>
    <font>
      <i/>
      <u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49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i/>
      <u/>
      <vertAlign val="superscript"/>
      <sz val="12"/>
      <color indexed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2" xfId="0" applyFont="1" applyFill="1" applyBorder="1" applyProtection="1"/>
    <xf numFmtId="0" fontId="5" fillId="2" borderId="3" xfId="0" applyFont="1" applyFill="1" applyBorder="1" applyAlignment="1" applyProtection="1">
      <alignment wrapText="1"/>
    </xf>
    <xf numFmtId="0" fontId="6" fillId="2" borderId="2" xfId="0" applyFont="1" applyFill="1" applyBorder="1" applyProtection="1"/>
    <xf numFmtId="0" fontId="6" fillId="2" borderId="0" xfId="0" applyFont="1" applyFill="1" applyBorder="1" applyProtection="1"/>
    <xf numFmtId="0" fontId="6" fillId="2" borderId="3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4" xfId="0" applyFont="1" applyFill="1" applyBorder="1" applyProtection="1"/>
    <xf numFmtId="0" fontId="8" fillId="2" borderId="6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8" fillId="2" borderId="0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/>
    <xf numFmtId="0" fontId="5" fillId="2" borderId="7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4" xfId="0" applyFont="1" applyFill="1" applyBorder="1" applyProtection="1"/>
    <xf numFmtId="0" fontId="5" fillId="2" borderId="9" xfId="0" applyFont="1" applyFill="1" applyBorder="1" applyProtection="1"/>
    <xf numFmtId="0" fontId="15" fillId="2" borderId="6" xfId="0" applyFont="1" applyFill="1" applyBorder="1" applyProtection="1"/>
    <xf numFmtId="0" fontId="15" fillId="2" borderId="6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Protection="1"/>
    <xf numFmtId="0" fontId="5" fillId="2" borderId="7" xfId="0" applyFont="1" applyFill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3" xfId="0" applyFont="1" applyFill="1" applyBorder="1" applyProtection="1"/>
    <xf numFmtId="0" fontId="5" fillId="2" borderId="11" xfId="0" applyFont="1" applyFill="1" applyBorder="1" applyProtection="1"/>
    <xf numFmtId="164" fontId="5" fillId="2" borderId="4" xfId="0" applyNumberFormat="1" applyFont="1" applyFill="1" applyBorder="1" applyProtection="1"/>
    <xf numFmtId="164" fontId="5" fillId="2" borderId="5" xfId="0" applyNumberFormat="1" applyFont="1" applyFill="1" applyBorder="1" applyProtection="1"/>
    <xf numFmtId="0" fontId="14" fillId="2" borderId="9" xfId="0" applyFont="1" applyFill="1" applyBorder="1" applyProtection="1"/>
    <xf numFmtId="0" fontId="0" fillId="2" borderId="0" xfId="0" applyFont="1" applyFill="1"/>
    <xf numFmtId="0" fontId="0" fillId="2" borderId="12" xfId="0" applyFont="1" applyFill="1" applyBorder="1" applyProtection="1"/>
    <xf numFmtId="44" fontId="0" fillId="0" borderId="0" xfId="2" applyFont="1"/>
    <xf numFmtId="44" fontId="0" fillId="0" borderId="0" xfId="2" applyFont="1" applyFill="1"/>
    <xf numFmtId="0" fontId="14" fillId="3" borderId="1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6" fontId="5" fillId="2" borderId="0" xfId="2" applyNumberFormat="1" applyFont="1" applyFill="1" applyBorder="1" applyAlignment="1" applyProtection="1">
      <alignment horizontal="right" wrapText="1"/>
    </xf>
    <xf numFmtId="44" fontId="5" fillId="2" borderId="0" xfId="2" applyFont="1" applyFill="1" applyBorder="1" applyAlignment="1" applyProtection="1">
      <alignment horizont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wrapText="1"/>
    </xf>
    <xf numFmtId="0" fontId="14" fillId="2" borderId="2" xfId="0" applyFont="1" applyFill="1" applyBorder="1" applyProtection="1"/>
    <xf numFmtId="0" fontId="14" fillId="2" borderId="2" xfId="0" applyFont="1" applyFill="1" applyBorder="1" applyAlignment="1" applyProtection="1"/>
    <xf numFmtId="0" fontId="16" fillId="2" borderId="2" xfId="0" applyFont="1" applyFill="1" applyBorder="1" applyAlignment="1" applyProtection="1"/>
    <xf numFmtId="0" fontId="0" fillId="2" borderId="13" xfId="0" applyFont="1" applyFill="1" applyBorder="1" applyProtection="1"/>
    <xf numFmtId="0" fontId="17" fillId="2" borderId="2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14" xfId="0" applyFont="1" applyFill="1" applyBorder="1" applyProtection="1"/>
    <xf numFmtId="0" fontId="6" fillId="2" borderId="1" xfId="0" applyFont="1" applyFill="1" applyBorder="1" applyProtection="1"/>
    <xf numFmtId="0" fontId="0" fillId="0" borderId="0" xfId="0" applyFill="1" applyBorder="1"/>
    <xf numFmtId="43" fontId="0" fillId="2" borderId="0" xfId="1" applyFont="1" applyFill="1"/>
    <xf numFmtId="0" fontId="0" fillId="2" borderId="0" xfId="0" applyFont="1" applyFill="1" applyAlignment="1">
      <alignment horizontal="center"/>
    </xf>
    <xf numFmtId="43" fontId="0" fillId="2" borderId="0" xfId="0" applyNumberFormat="1" applyFont="1" applyFill="1"/>
    <xf numFmtId="0" fontId="0" fillId="2" borderId="0" xfId="0" applyFont="1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/>
    <xf numFmtId="0" fontId="22" fillId="2" borderId="0" xfId="0" applyFont="1" applyFill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3" fillId="2" borderId="0" xfId="0" applyFont="1" applyFill="1"/>
    <xf numFmtId="0" fontId="24" fillId="2" borderId="0" xfId="0" applyFont="1" applyFill="1" applyAlignment="1">
      <alignment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 indent="5"/>
    </xf>
    <xf numFmtId="0" fontId="22" fillId="2" borderId="0" xfId="0" applyFont="1" applyFill="1" applyAlignment="1">
      <alignment horizontal="left" vertical="center" indent="15"/>
    </xf>
    <xf numFmtId="0" fontId="15" fillId="2" borderId="2" xfId="0" applyFont="1" applyFill="1" applyBorder="1" applyProtection="1"/>
    <xf numFmtId="0" fontId="24" fillId="2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4" fillId="2" borderId="15" xfId="0" applyFont="1" applyFill="1" applyBorder="1" applyAlignment="1" applyProtection="1">
      <alignment horizontal="left" vertical="center" indent="15"/>
    </xf>
    <xf numFmtId="0" fontId="2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18" xfId="0" applyFont="1" applyFill="1" applyBorder="1" applyProtection="1"/>
    <xf numFmtId="0" fontId="3" fillId="2" borderId="0" xfId="0" applyFont="1" applyFill="1"/>
    <xf numFmtId="0" fontId="21" fillId="2" borderId="0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8" fillId="2" borderId="0" xfId="0" applyFont="1" applyFill="1" applyBorder="1"/>
    <xf numFmtId="0" fontId="25" fillId="2" borderId="0" xfId="0" applyFont="1" applyFill="1" applyAlignment="1">
      <alignment vertical="center"/>
    </xf>
    <xf numFmtId="0" fontId="0" fillId="2" borderId="17" xfId="0" applyFont="1" applyFill="1" applyBorder="1"/>
    <xf numFmtId="0" fontId="22" fillId="2" borderId="0" xfId="0" applyFont="1" applyFill="1" applyBorder="1" applyAlignment="1" applyProtection="1">
      <alignment horizontal="left" vertical="center" indent="2"/>
    </xf>
    <xf numFmtId="0" fontId="25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5" fillId="2" borderId="19" xfId="0" applyFont="1" applyFill="1" applyBorder="1" applyAlignment="1" applyProtection="1">
      <alignment vertical="center"/>
    </xf>
    <xf numFmtId="0" fontId="25" fillId="2" borderId="19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5" fillId="3" borderId="15" xfId="0" applyFont="1" applyFill="1" applyBorder="1" applyAlignment="1" applyProtection="1">
      <alignment wrapText="1"/>
    </xf>
    <xf numFmtId="0" fontId="25" fillId="3" borderId="19" xfId="0" applyFont="1" applyFill="1" applyBorder="1" applyAlignment="1" applyProtection="1">
      <alignment wrapText="1"/>
    </xf>
    <xf numFmtId="0" fontId="25" fillId="3" borderId="20" xfId="0" applyFont="1" applyFill="1" applyBorder="1" applyAlignment="1" applyProtection="1">
      <alignment wrapText="1"/>
    </xf>
    <xf numFmtId="0" fontId="25" fillId="3" borderId="20" xfId="0" applyFont="1" applyFill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wrapText="1"/>
    </xf>
    <xf numFmtId="0" fontId="25" fillId="3" borderId="0" xfId="0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horizontal="center" wrapText="1"/>
    </xf>
    <xf numFmtId="166" fontId="22" fillId="2" borderId="1" xfId="2" applyNumberFormat="1" applyFont="1" applyFill="1" applyBorder="1" applyAlignment="1" applyProtection="1">
      <alignment horizontal="center" wrapText="1"/>
    </xf>
    <xf numFmtId="43" fontId="31" fillId="2" borderId="0" xfId="1" applyFont="1" applyFill="1"/>
    <xf numFmtId="44" fontId="22" fillId="2" borderId="1" xfId="2" applyFont="1" applyFill="1" applyBorder="1" applyAlignment="1" applyProtection="1">
      <alignment horizontal="center"/>
    </xf>
    <xf numFmtId="44" fontId="22" fillId="2" borderId="21" xfId="2" applyFont="1" applyFill="1" applyBorder="1" applyAlignment="1" applyProtection="1">
      <alignment horizontal="center"/>
    </xf>
    <xf numFmtId="0" fontId="26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/>
    <xf numFmtId="0" fontId="25" fillId="2" borderId="10" xfId="0" applyFont="1" applyFill="1" applyBorder="1" applyAlignment="1" applyProtection="1"/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left" indent="2"/>
    </xf>
    <xf numFmtId="43" fontId="22" fillId="2" borderId="1" xfId="1" applyFont="1" applyFill="1" applyBorder="1" applyAlignment="1" applyProtection="1">
      <alignment horizontal="center"/>
    </xf>
    <xf numFmtId="167" fontId="22" fillId="2" borderId="1" xfId="2" applyNumberFormat="1" applyFont="1" applyFill="1" applyBorder="1" applyAlignment="1" applyProtection="1">
      <alignment horizontal="center" wrapText="1"/>
    </xf>
    <xf numFmtId="0" fontId="22" fillId="2" borderId="9" xfId="0" applyFont="1" applyFill="1" applyBorder="1" applyAlignment="1" applyProtection="1"/>
    <xf numFmtId="0" fontId="25" fillId="2" borderId="7" xfId="0" applyFont="1" applyFill="1" applyBorder="1" applyAlignment="1" applyProtection="1">
      <alignment horizontal="right"/>
    </xf>
    <xf numFmtId="0" fontId="25" fillId="2" borderId="7" xfId="0" applyFont="1" applyFill="1" applyBorder="1" applyAlignment="1" applyProtection="1">
      <alignment horizontal="left" indent="2"/>
    </xf>
    <xf numFmtId="43" fontId="25" fillId="2" borderId="1" xfId="1" applyFont="1" applyFill="1" applyBorder="1" applyAlignment="1" applyProtection="1">
      <alignment horizontal="center"/>
    </xf>
    <xf numFmtId="167" fontId="25" fillId="2" borderId="1" xfId="2" applyNumberFormat="1" applyFont="1" applyFill="1" applyBorder="1" applyAlignment="1" applyProtection="1">
      <alignment horizontal="center" wrapText="1"/>
    </xf>
    <xf numFmtId="0" fontId="22" fillId="2" borderId="11" xfId="0" applyFont="1" applyFill="1" applyBorder="1" applyAlignment="1" applyProtection="1"/>
    <xf numFmtId="0" fontId="22" fillId="2" borderId="4" xfId="0" applyFont="1" applyFill="1" applyBorder="1" applyAlignment="1" applyProtection="1">
      <alignment horizontal="right"/>
    </xf>
    <xf numFmtId="0" fontId="25" fillId="2" borderId="15" xfId="0" applyFont="1" applyFill="1" applyBorder="1" applyAlignment="1" applyProtection="1"/>
    <xf numFmtId="0" fontId="25" fillId="2" borderId="19" xfId="0" applyFont="1" applyFill="1" applyBorder="1" applyAlignment="1" applyProtection="1">
      <alignment horizontal="right"/>
    </xf>
    <xf numFmtId="0" fontId="25" fillId="2" borderId="19" xfId="0" applyFont="1" applyFill="1" applyBorder="1" applyAlignment="1" applyProtection="1">
      <alignment horizontal="left" indent="2"/>
    </xf>
    <xf numFmtId="164" fontId="22" fillId="2" borderId="0" xfId="0" applyNumberFormat="1" applyFont="1" applyFill="1" applyBorder="1" applyProtection="1"/>
    <xf numFmtId="0" fontId="24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horizontal="left" indent="1"/>
    </xf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22" fillId="2" borderId="6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0" fontId="22" fillId="2" borderId="7" xfId="0" applyFont="1" applyFill="1" applyBorder="1" applyAlignment="1" applyProtection="1"/>
    <xf numFmtId="0" fontId="22" fillId="2" borderId="7" xfId="0" applyFont="1" applyFill="1" applyBorder="1" applyProtection="1"/>
    <xf numFmtId="0" fontId="22" fillId="2" borderId="8" xfId="0" applyFont="1" applyFill="1" applyBorder="1" applyProtection="1"/>
    <xf numFmtId="0" fontId="34" fillId="2" borderId="30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0" fontId="22" fillId="0" borderId="0" xfId="0" applyFont="1" applyFill="1"/>
    <xf numFmtId="0" fontId="25" fillId="2" borderId="15" xfId="0" applyFont="1" applyFill="1" applyBorder="1" applyAlignment="1" applyProtection="1">
      <alignment horizontal="left" vertical="center" indent="10"/>
    </xf>
    <xf numFmtId="2" fontId="19" fillId="2" borderId="0" xfId="0" applyNumberFormat="1" applyFont="1" applyFill="1" applyBorder="1" applyAlignment="1" applyProtection="1"/>
    <xf numFmtId="0" fontId="12" fillId="2" borderId="0" xfId="3" applyFont="1" applyFill="1" applyBorder="1" applyAlignment="1" applyProtection="1"/>
    <xf numFmtId="0" fontId="10" fillId="2" borderId="4" xfId="0" applyFont="1" applyFill="1" applyBorder="1" applyProtection="1"/>
    <xf numFmtId="0" fontId="10" fillId="2" borderId="5" xfId="0" applyFont="1" applyFill="1" applyBorder="1" applyProtection="1"/>
    <xf numFmtId="0" fontId="36" fillId="2" borderId="0" xfId="0" applyFont="1" applyFill="1" applyBorder="1" applyProtection="1"/>
    <xf numFmtId="0" fontId="15" fillId="2" borderId="7" xfId="0" applyFont="1" applyFill="1" applyBorder="1" applyProtection="1"/>
    <xf numFmtId="0" fontId="15" fillId="2" borderId="8" xfId="0" applyFont="1" applyFill="1" applyBorder="1" applyProtection="1"/>
    <xf numFmtId="0" fontId="15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 indent="2"/>
    </xf>
    <xf numFmtId="0" fontId="36" fillId="2" borderId="0" xfId="0" applyFont="1" applyFill="1" applyBorder="1" applyAlignment="1" applyProtection="1">
      <alignment horizontal="left" vertical="center" indent="3"/>
    </xf>
    <xf numFmtId="1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right" indent="2"/>
    </xf>
    <xf numFmtId="1" fontId="24" fillId="2" borderId="0" xfId="0" applyNumberFormat="1" applyFont="1" applyFill="1"/>
    <xf numFmtId="43" fontId="24" fillId="2" borderId="0" xfId="1" applyFont="1" applyFill="1"/>
    <xf numFmtId="0" fontId="26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indent="2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9" fontId="24" fillId="2" borderId="0" xfId="4" applyFont="1" applyFill="1" applyBorder="1" applyAlignment="1" applyProtection="1">
      <alignment horizontal="center" vertical="center"/>
    </xf>
    <xf numFmtId="165" fontId="24" fillId="2" borderId="0" xfId="1" applyNumberFormat="1" applyFont="1" applyFill="1" applyBorder="1" applyAlignment="1" applyProtection="1">
      <alignment horizontal="center"/>
    </xf>
    <xf numFmtId="165" fontId="24" fillId="2" borderId="0" xfId="1" applyNumberFormat="1" applyFont="1" applyFill="1" applyBorder="1" applyAlignment="1" applyProtection="1">
      <alignment horizontal="center" vertical="center"/>
    </xf>
    <xf numFmtId="2" fontId="24" fillId="2" borderId="0" xfId="4" applyNumberFormat="1" applyFont="1" applyFill="1" applyBorder="1" applyAlignment="1" applyProtection="1">
      <alignment horizontal="center" vertical="center"/>
    </xf>
    <xf numFmtId="4" fontId="24" fillId="2" borderId="0" xfId="1" applyNumberFormat="1" applyFont="1" applyFill="1" applyBorder="1" applyAlignment="1" applyProtection="1">
      <alignment horizontal="center"/>
      <protection locked="0"/>
    </xf>
    <xf numFmtId="4" fontId="24" fillId="2" borderId="0" xfId="1" applyNumberFormat="1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44" fontId="5" fillId="2" borderId="0" xfId="0" applyNumberFormat="1" applyFont="1" applyFill="1" applyBorder="1" applyAlignment="1" applyProtection="1">
      <alignment horizontal="left" vertical="center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43" fontId="19" fillId="0" borderId="0" xfId="1" applyFont="1" applyFill="1" applyBorder="1" applyProtection="1"/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43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43" fontId="39" fillId="0" borderId="0" xfId="1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43" fontId="40" fillId="0" borderId="0" xfId="1" applyFont="1" applyFill="1" applyBorder="1" applyProtection="1"/>
    <xf numFmtId="0" fontId="19" fillId="0" borderId="0" xfId="0" applyFont="1" applyFill="1" applyBorder="1" applyAlignment="1" applyProtection="1">
      <alignment horizontal="left" vertical="center" indent="2"/>
    </xf>
    <xf numFmtId="0" fontId="40" fillId="0" borderId="0" xfId="0" applyFont="1" applyFill="1" applyBorder="1" applyAlignment="1" applyProtection="1">
      <alignment horizontal="left"/>
    </xf>
    <xf numFmtId="43" fontId="40" fillId="0" borderId="0" xfId="1" applyFont="1" applyFill="1" applyBorder="1" applyAlignment="1" applyProtection="1"/>
    <xf numFmtId="0" fontId="19" fillId="0" borderId="0" xfId="0" applyFont="1" applyFill="1" applyBorder="1" applyAlignment="1" applyProtection="1">
      <alignment horizontal="left" indent="2"/>
    </xf>
    <xf numFmtId="0" fontId="19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/>
    <xf numFmtId="0" fontId="24" fillId="0" borderId="0" xfId="0" applyFont="1" applyFill="1" applyBorder="1" applyProtection="1"/>
    <xf numFmtId="43" fontId="24" fillId="0" borderId="0" xfId="1" applyFont="1" applyFill="1" applyBorder="1" applyProtection="1"/>
    <xf numFmtId="0" fontId="19" fillId="0" borderId="0" xfId="0" applyFont="1" applyFill="1" applyBorder="1" applyAlignment="1" applyProtection="1">
      <alignment horizontal="right" vertical="center"/>
    </xf>
    <xf numFmtId="43" fontId="19" fillId="0" borderId="0" xfId="1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43" fontId="26" fillId="0" borderId="0" xfId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43" fontId="26" fillId="0" borderId="0" xfId="1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43" fontId="19" fillId="0" borderId="0" xfId="1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/>
    <xf numFmtId="43" fontId="24" fillId="0" borderId="0" xfId="1" applyFont="1" applyFill="1" applyBorder="1" applyAlignment="1" applyProtection="1">
      <alignment horizontal="center" wrapText="1"/>
    </xf>
    <xf numFmtId="43" fontId="24" fillId="0" borderId="0" xfId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43" fontId="26" fillId="0" borderId="0" xfId="1" applyFont="1" applyFill="1" applyBorder="1" applyAlignment="1" applyProtection="1">
      <alignment horizontal="left" wrapText="1" indent="2"/>
    </xf>
    <xf numFmtId="43" fontId="42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/>
    <xf numFmtId="43" fontId="42" fillId="0" borderId="0" xfId="1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left" wrapText="1" indent="2"/>
    </xf>
    <xf numFmtId="43" fontId="42" fillId="0" borderId="0" xfId="1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>
      <alignment horizontal="left"/>
      <protection locked="0"/>
    </xf>
    <xf numFmtId="43" fontId="24" fillId="0" borderId="0" xfId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/>
    <xf numFmtId="0" fontId="45" fillId="0" borderId="0" xfId="0" applyFont="1" applyFill="1" applyBorder="1" applyProtection="1"/>
    <xf numFmtId="43" fontId="45" fillId="0" borderId="0" xfId="1" applyFont="1" applyFill="1" applyBorder="1" applyProtection="1"/>
    <xf numFmtId="43" fontId="44" fillId="0" borderId="0" xfId="1" applyFont="1" applyFill="1" applyBorder="1"/>
    <xf numFmtId="0" fontId="44" fillId="0" borderId="0" xfId="0" applyFont="1"/>
    <xf numFmtId="43" fontId="44" fillId="0" borderId="0" xfId="1" applyFont="1"/>
    <xf numFmtId="43" fontId="25" fillId="2" borderId="19" xfId="1" applyFont="1" applyFill="1" applyBorder="1" applyAlignment="1" applyProtection="1">
      <alignment horizontal="left" wrapText="1" indent="2"/>
    </xf>
    <xf numFmtId="167" fontId="25" fillId="2" borderId="21" xfId="2" applyNumberFormat="1" applyFont="1" applyFill="1" applyBorder="1" applyAlignment="1" applyProtection="1">
      <alignment horizontal="center" wrapText="1"/>
    </xf>
    <xf numFmtId="0" fontId="25" fillId="2" borderId="11" xfId="0" applyFont="1" applyFill="1" applyBorder="1" applyAlignment="1" applyProtection="1"/>
    <xf numFmtId="0" fontId="25" fillId="2" borderId="4" xfId="0" applyFont="1" applyFill="1" applyBorder="1" applyAlignment="1" applyProtection="1">
      <alignment horizontal="right"/>
    </xf>
    <xf numFmtId="0" fontId="25" fillId="2" borderId="4" xfId="0" applyFont="1" applyFill="1" applyBorder="1" applyAlignment="1" applyProtection="1">
      <alignment horizontal="left" indent="2"/>
    </xf>
    <xf numFmtId="43" fontId="25" fillId="2" borderId="5" xfId="1" applyFont="1" applyFill="1" applyBorder="1" applyAlignment="1" applyProtection="1">
      <alignment horizontal="left" wrapText="1" indent="2"/>
    </xf>
    <xf numFmtId="43" fontId="25" fillId="2" borderId="19" xfId="1" applyFont="1" applyFill="1" applyBorder="1" applyAlignment="1" applyProtection="1">
      <alignment horizontal="center"/>
    </xf>
    <xf numFmtId="167" fontId="25" fillId="2" borderId="19" xfId="2" applyNumberFormat="1" applyFont="1" applyFill="1" applyBorder="1" applyAlignment="1" applyProtection="1">
      <alignment horizontal="center" wrapText="1"/>
    </xf>
    <xf numFmtId="0" fontId="32" fillId="2" borderId="10" xfId="0" applyFont="1" applyFill="1" applyBorder="1" applyAlignment="1" applyProtection="1"/>
    <xf numFmtId="0" fontId="25" fillId="2" borderId="11" xfId="0" applyFont="1" applyFill="1" applyBorder="1" applyAlignment="1" applyProtection="1">
      <alignment horizontal="left" indent="2"/>
    </xf>
    <xf numFmtId="0" fontId="22" fillId="2" borderId="5" xfId="0" applyFont="1" applyFill="1" applyBorder="1" applyAlignment="1" applyProtection="1">
      <alignment horizontal="right"/>
    </xf>
    <xf numFmtId="0" fontId="22" fillId="2" borderId="6" xfId="0" applyFont="1" applyFill="1" applyBorder="1" applyAlignment="1" applyProtection="1">
      <alignment horizontal="right"/>
    </xf>
    <xf numFmtId="0" fontId="25" fillId="2" borderId="8" xfId="0" applyFont="1" applyFill="1" applyBorder="1" applyAlignment="1" applyProtection="1">
      <alignment horizontal="right" indent="2"/>
    </xf>
    <xf numFmtId="167" fontId="25" fillId="2" borderId="20" xfId="2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43" fontId="22" fillId="2" borderId="1" xfId="1" applyNumberFormat="1" applyFont="1" applyFill="1" applyBorder="1" applyAlignment="1" applyProtection="1">
      <alignment horizontal="center"/>
    </xf>
    <xf numFmtId="0" fontId="24" fillId="2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22" fillId="2" borderId="0" xfId="0" applyFont="1" applyFill="1" applyBorder="1" applyAlignment="1">
      <alignment vertical="top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28" fillId="2" borderId="0" xfId="0" applyFont="1" applyFill="1" applyBorder="1" applyAlignment="1">
      <alignment vertical="top"/>
    </xf>
    <xf numFmtId="0" fontId="47" fillId="0" borderId="0" xfId="0" applyFont="1" applyAlignment="1"/>
    <xf numFmtId="0" fontId="24" fillId="2" borderId="0" xfId="0" applyFont="1" applyFill="1" applyAlignment="1">
      <alignment vertical="top"/>
    </xf>
    <xf numFmtId="0" fontId="47" fillId="0" borderId="0" xfId="0" applyFont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54" fillId="2" borderId="0" xfId="3" applyFill="1" applyBorder="1" applyAlignment="1" applyProtection="1"/>
    <xf numFmtId="0" fontId="52" fillId="2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Protection="1"/>
    <xf numFmtId="0" fontId="24" fillId="2" borderId="0" xfId="0" applyFont="1" applyFill="1" applyAlignment="1"/>
    <xf numFmtId="0" fontId="5" fillId="2" borderId="16" xfId="0" applyFont="1" applyFill="1" applyBorder="1" applyAlignment="1" applyProtection="1"/>
    <xf numFmtId="0" fontId="6" fillId="2" borderId="1" xfId="0" applyFont="1" applyFill="1" applyBorder="1" applyAlignment="1" applyProtection="1"/>
    <xf numFmtId="0" fontId="25" fillId="2" borderId="0" xfId="0" applyFont="1" applyFill="1" applyBorder="1" applyAlignment="1" applyProtection="1"/>
    <xf numFmtId="43" fontId="31" fillId="2" borderId="0" xfId="1" applyFont="1" applyFill="1" applyAlignment="1"/>
    <xf numFmtId="0" fontId="31" fillId="2" borderId="0" xfId="1" applyNumberFormat="1" applyFont="1" applyFill="1" applyAlignment="1"/>
    <xf numFmtId="0" fontId="34" fillId="2" borderId="0" xfId="0" applyFont="1" applyFill="1" applyAlignment="1"/>
    <xf numFmtId="0" fontId="53" fillId="2" borderId="6" xfId="0" applyFont="1" applyFill="1" applyBorder="1" applyAlignment="1" applyProtection="1"/>
    <xf numFmtId="0" fontId="15" fillId="2" borderId="0" xfId="0" applyFont="1" applyFill="1" applyAlignment="1"/>
    <xf numFmtId="0" fontId="22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 wrapText="1"/>
    </xf>
    <xf numFmtId="0" fontId="22" fillId="6" borderId="19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left"/>
      <protection locked="0"/>
    </xf>
    <xf numFmtId="44" fontId="22" fillId="6" borderId="1" xfId="2" applyFont="1" applyFill="1" applyBorder="1" applyProtection="1">
      <protection locked="0"/>
    </xf>
    <xf numFmtId="43" fontId="22" fillId="6" borderId="1" xfId="1" applyFont="1" applyFill="1" applyBorder="1" applyAlignment="1" applyProtection="1">
      <alignment horizontal="right"/>
      <protection locked="0"/>
    </xf>
    <xf numFmtId="9" fontId="22" fillId="6" borderId="1" xfId="4" applyNumberFormat="1" applyFont="1" applyFill="1" applyBorder="1" applyAlignment="1" applyProtection="1">
      <alignment horizontal="center"/>
      <protection locked="0"/>
    </xf>
    <xf numFmtId="43" fontId="22" fillId="6" borderId="1" xfId="1" applyFont="1" applyFill="1" applyBorder="1" applyAlignment="1" applyProtection="1">
      <alignment horizontal="center"/>
      <protection locked="0"/>
    </xf>
    <xf numFmtId="0" fontId="57" fillId="6" borderId="7" xfId="0" applyFont="1" applyFill="1" applyBorder="1" applyAlignment="1" applyProtection="1">
      <protection locked="0"/>
    </xf>
    <xf numFmtId="0" fontId="56" fillId="6" borderId="19" xfId="0" applyFont="1" applyFill="1" applyBorder="1" applyAlignment="1" applyProtection="1">
      <protection locked="0"/>
    </xf>
    <xf numFmtId="15" fontId="56" fillId="6" borderId="19" xfId="0" applyNumberFormat="1" applyFont="1" applyFill="1" applyBorder="1" applyAlignment="1" applyProtection="1">
      <alignment horizontal="left"/>
      <protection locked="0"/>
    </xf>
    <xf numFmtId="0" fontId="24" fillId="7" borderId="0" xfId="0" applyFont="1" applyFill="1" applyAlignment="1">
      <alignment horizontal="left" vertical="center" indent="1"/>
    </xf>
    <xf numFmtId="0" fontId="22" fillId="7" borderId="0" xfId="0" applyFont="1" applyFill="1"/>
    <xf numFmtId="0" fontId="0" fillId="7" borderId="0" xfId="0" applyFill="1"/>
    <xf numFmtId="0" fontId="22" fillId="7" borderId="0" xfId="0" applyFont="1" applyFill="1" applyAlignment="1">
      <alignment horizontal="left" vertical="center" indent="1"/>
    </xf>
    <xf numFmtId="0" fontId="22" fillId="7" borderId="0" xfId="0" applyFont="1" applyFill="1" applyAlignment="1"/>
    <xf numFmtId="0" fontId="22" fillId="7" borderId="0" xfId="0" applyFont="1" applyFill="1" applyAlignment="1">
      <alignment horizontal="left" vertical="center" indent="5"/>
    </xf>
    <xf numFmtId="43" fontId="25" fillId="2" borderId="21" xfId="1" applyNumberFormat="1" applyFont="1" applyFill="1" applyBorder="1" applyAlignment="1" applyProtection="1">
      <alignment horizontal="center"/>
    </xf>
    <xf numFmtId="0" fontId="33" fillId="5" borderId="33" xfId="0" applyFont="1" applyFill="1" applyBorder="1" applyAlignment="1" applyProtection="1">
      <protection locked="0"/>
    </xf>
    <xf numFmtId="0" fontId="22" fillId="5" borderId="22" xfId="0" applyFont="1" applyFill="1" applyBorder="1" applyProtection="1">
      <protection locked="0"/>
    </xf>
    <xf numFmtId="0" fontId="22" fillId="5" borderId="23" xfId="0" applyFont="1" applyFill="1" applyBorder="1" applyProtection="1">
      <protection locked="0"/>
    </xf>
    <xf numFmtId="0" fontId="22" fillId="5" borderId="24" xfId="0" applyFont="1" applyFill="1" applyBorder="1" applyProtection="1">
      <protection locked="0"/>
    </xf>
    <xf numFmtId="0" fontId="25" fillId="5" borderId="0" xfId="0" applyFont="1" applyFill="1" applyBorder="1" applyAlignment="1" applyProtection="1">
      <protection locked="0"/>
    </xf>
    <xf numFmtId="0" fontId="22" fillId="5" borderId="0" xfId="0" applyFont="1" applyFill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2" fillId="5" borderId="25" xfId="0" applyFont="1" applyFill="1" applyBorder="1" applyAlignment="1" applyProtection="1">
      <alignment horizontal="center"/>
      <protection locked="0"/>
    </xf>
    <xf numFmtId="0" fontId="22" fillId="5" borderId="0" xfId="0" applyFont="1" applyFill="1" applyBorder="1" applyAlignment="1" applyProtection="1">
      <protection locked="0"/>
    </xf>
    <xf numFmtId="0" fontId="22" fillId="5" borderId="26" xfId="0" applyFont="1" applyFill="1" applyBorder="1" applyProtection="1">
      <protection locked="0"/>
    </xf>
    <xf numFmtId="0" fontId="22" fillId="5" borderId="27" xfId="0" applyFont="1" applyFill="1" applyBorder="1" applyProtection="1">
      <protection locked="0"/>
    </xf>
    <xf numFmtId="0" fontId="22" fillId="5" borderId="28" xfId="0" applyFont="1" applyFill="1" applyBorder="1" applyProtection="1">
      <protection locked="0"/>
    </xf>
    <xf numFmtId="0" fontId="22" fillId="5" borderId="29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 applyBorder="1" applyAlignment="1" applyProtection="1">
      <alignment horizontal="center" wrapText="1"/>
      <protection locked="0"/>
    </xf>
    <xf numFmtId="0" fontId="59" fillId="2" borderId="0" xfId="0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/>
    </xf>
    <xf numFmtId="0" fontId="62" fillId="2" borderId="0" xfId="0" applyFont="1" applyFill="1" applyAlignment="1">
      <alignment vertical="center"/>
    </xf>
    <xf numFmtId="0" fontId="61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Border="1" applyAlignment="1">
      <alignment vertical="top"/>
    </xf>
    <xf numFmtId="0" fontId="65" fillId="2" borderId="0" xfId="0" applyFont="1" applyFill="1"/>
    <xf numFmtId="43" fontId="64" fillId="7" borderId="34" xfId="6" applyFont="1" applyFill="1" applyBorder="1" applyAlignment="1" applyProtection="1">
      <alignment horizontal="center"/>
    </xf>
    <xf numFmtId="167" fontId="64" fillId="7" borderId="34" xfId="5" applyNumberFormat="1" applyFont="1" applyFill="1" applyBorder="1" applyAlignment="1" applyProtection="1">
      <alignment horizontal="center" wrapText="1"/>
    </xf>
    <xf numFmtId="0" fontId="64" fillId="7" borderId="35" xfId="0" applyFont="1" applyFill="1" applyBorder="1" applyAlignment="1" applyProtection="1">
      <alignment horizontal="right"/>
    </xf>
    <xf numFmtId="0" fontId="26" fillId="2" borderId="0" xfId="0" applyFont="1" applyFill="1" applyAlignment="1" applyProtection="1">
      <alignment vertical="center"/>
      <protection locked="0"/>
    </xf>
    <xf numFmtId="1" fontId="22" fillId="6" borderId="19" xfId="0" applyNumberFormat="1" applyFont="1" applyFill="1" applyBorder="1" applyAlignment="1" applyProtection="1">
      <protection locked="0"/>
    </xf>
    <xf numFmtId="0" fontId="26" fillId="0" borderId="1" xfId="0" applyFont="1" applyFill="1" applyBorder="1" applyAlignment="1" applyProtection="1">
      <alignment horizontal="center" vertical="center" wrapText="1"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2" fillId="6" borderId="15" xfId="0" applyFont="1" applyFill="1" applyBorder="1" applyAlignment="1" applyProtection="1">
      <alignment horizontal="left"/>
      <protection locked="0"/>
    </xf>
    <xf numFmtId="0" fontId="22" fillId="6" borderId="19" xfId="0" applyFont="1" applyFill="1" applyBorder="1" applyAlignment="1" applyProtection="1">
      <alignment horizontal="left"/>
      <protection locked="0"/>
    </xf>
    <xf numFmtId="0" fontId="22" fillId="6" borderId="20" xfId="0" applyFont="1" applyFill="1" applyBorder="1" applyAlignment="1" applyProtection="1">
      <alignment horizontal="left"/>
      <protection locked="0"/>
    </xf>
    <xf numFmtId="49" fontId="22" fillId="6" borderId="7" xfId="0" applyNumberFormat="1" applyFont="1" applyFill="1" applyBorder="1" applyAlignment="1" applyProtection="1">
      <alignment horizontal="left"/>
      <protection locked="0"/>
    </xf>
    <xf numFmtId="49" fontId="22" fillId="6" borderId="19" xfId="0" applyNumberFormat="1" applyFont="1" applyFill="1" applyBorder="1" applyAlignment="1" applyProtection="1">
      <alignment horizontal="left"/>
      <protection locked="0"/>
    </xf>
    <xf numFmtId="49" fontId="54" fillId="6" borderId="19" xfId="3" applyNumberFormat="1" applyFill="1" applyBorder="1" applyAlignment="1" applyProtection="1">
      <alignment horizontal="left"/>
      <protection locked="0"/>
    </xf>
    <xf numFmtId="0" fontId="25" fillId="2" borderId="1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</xf>
    <xf numFmtId="0" fontId="22" fillId="5" borderId="31" xfId="0" applyFont="1" applyFill="1" applyBorder="1" applyAlignment="1" applyProtection="1">
      <alignment horizontal="center" wrapText="1"/>
      <protection locked="0"/>
    </xf>
    <xf numFmtId="0" fontId="22" fillId="5" borderId="32" xfId="0" applyFont="1" applyFill="1" applyBorder="1" applyAlignment="1" applyProtection="1">
      <alignment horizontal="center" wrapText="1"/>
      <protection locked="0"/>
    </xf>
    <xf numFmtId="0" fontId="22" fillId="5" borderId="28" xfId="0" applyFont="1" applyFill="1" applyBorder="1" applyAlignment="1" applyProtection="1">
      <alignment horizontal="center" wrapText="1"/>
      <protection locked="0"/>
    </xf>
    <xf numFmtId="0" fontId="46" fillId="2" borderId="11" xfId="0" applyFont="1" applyFill="1" applyBorder="1" applyAlignment="1" applyProtection="1">
      <alignment horizontal="center" vertical="center" wrapText="1"/>
    </xf>
    <xf numFmtId="0" fontId="46" fillId="2" borderId="4" xfId="0" applyFont="1" applyFill="1" applyBorder="1" applyAlignment="1" applyProtection="1">
      <alignment horizontal="center" vertical="center" wrapText="1"/>
    </xf>
    <xf numFmtId="0" fontId="46" fillId="2" borderId="5" xfId="0" applyFont="1" applyFill="1" applyBorder="1" applyAlignment="1" applyProtection="1">
      <alignment horizontal="center" vertical="center" wrapText="1"/>
    </xf>
  </cellXfs>
  <cellStyles count="8">
    <cellStyle name="Comma" xfId="1" builtinId="3"/>
    <cellStyle name="Comma 2" xfId="6"/>
    <cellStyle name="Currency" xfId="2" builtinId="4"/>
    <cellStyle name="Currency 2" xfId="5"/>
    <cellStyle name="Hyperlink" xfId="3" builtinId="8"/>
    <cellStyle name="Normal" xfId="0" builtinId="0"/>
    <cellStyle name="Percent" xfId="4" builtinId="5"/>
    <cellStyle name="Percent 2" xfId="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132</xdr:row>
      <xdr:rowOff>190500</xdr:rowOff>
    </xdr:from>
    <xdr:to>
      <xdr:col>11</xdr:col>
      <xdr:colOff>864534</xdr:colOff>
      <xdr:row>144</xdr:row>
      <xdr:rowOff>142875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46150"/>
          <a:ext cx="8303559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104774</xdr:rowOff>
    </xdr:from>
    <xdr:to>
      <xdr:col>12</xdr:col>
      <xdr:colOff>105896</xdr:colOff>
      <xdr:row>100</xdr:row>
      <xdr:rowOff>171449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099"/>
          <a:ext cx="8706971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2829</xdr:rowOff>
    </xdr:from>
    <xdr:to>
      <xdr:col>10</xdr:col>
      <xdr:colOff>419100</xdr:colOff>
      <xdr:row>185</xdr:row>
      <xdr:rowOff>178675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88054"/>
          <a:ext cx="6772275" cy="277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48</xdr:row>
      <xdr:rowOff>38101</xdr:rowOff>
    </xdr:from>
    <xdr:to>
      <xdr:col>11</xdr:col>
      <xdr:colOff>304799</xdr:colOff>
      <xdr:row>61</xdr:row>
      <xdr:rowOff>13854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77376"/>
          <a:ext cx="7677149" cy="257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206</xdr:row>
      <xdr:rowOff>190500</xdr:rowOff>
    </xdr:from>
    <xdr:to>
      <xdr:col>4</xdr:col>
      <xdr:colOff>447675</xdr:colOff>
      <xdr:row>229</xdr:row>
      <xdr:rowOff>21024</xdr:rowOff>
    </xdr:to>
    <xdr:pic>
      <xdr:nvPicPr>
        <xdr:cNvPr id="33" name="Picture 32" descr="Cette image démontre que l'utilisateur peut sélectionner &quot;cache&quot; ou &quot;montre&quot;.  Il y a une coche pour &quot;montre&quot; seulement." title="Image de la fonction &quot;Filter&quot;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5" y="39633525"/>
          <a:ext cx="2943225" cy="44310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217</xdr:row>
      <xdr:rowOff>142875</xdr:rowOff>
    </xdr:from>
    <xdr:to>
      <xdr:col>2</xdr:col>
      <xdr:colOff>47625</xdr:colOff>
      <xdr:row>218</xdr:row>
      <xdr:rowOff>171450</xdr:rowOff>
    </xdr:to>
    <xdr:sp macro="" textlink="">
      <xdr:nvSpPr>
        <xdr:cNvPr id="37" name="Rectangle 36"/>
        <xdr:cNvSpPr/>
      </xdr:nvSpPr>
      <xdr:spPr>
        <a:xfrm>
          <a:off x="800100" y="41786175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10</xdr:col>
      <xdr:colOff>914399</xdr:colOff>
      <xdr:row>142</xdr:row>
      <xdr:rowOff>85725</xdr:rowOff>
    </xdr:from>
    <xdr:to>
      <xdr:col>11</xdr:col>
      <xdr:colOff>857250</xdr:colOff>
      <xdr:row>143</xdr:row>
      <xdr:rowOff>47625</xdr:rowOff>
    </xdr:to>
    <xdr:sp macro="" textlink="">
      <xdr:nvSpPr>
        <xdr:cNvPr id="40" name="Rectangle 39"/>
        <xdr:cNvSpPr/>
      </xdr:nvSpPr>
      <xdr:spPr>
        <a:xfrm>
          <a:off x="7267574" y="28241625"/>
          <a:ext cx="1028701" cy="161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2</xdr:col>
      <xdr:colOff>676275</xdr:colOff>
      <xdr:row>52</xdr:row>
      <xdr:rowOff>104776</xdr:rowOff>
    </xdr:from>
    <xdr:to>
      <xdr:col>9</xdr:col>
      <xdr:colOff>3814</xdr:colOff>
      <xdr:row>57</xdr:row>
      <xdr:rowOff>190501</xdr:rowOff>
    </xdr:to>
    <xdr:sp macro="" textlink="">
      <xdr:nvSpPr>
        <xdr:cNvPr id="21" name="TextBox 20"/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 editAs="oneCell">
    <xdr:from>
      <xdr:col>0</xdr:col>
      <xdr:colOff>266700</xdr:colOff>
      <xdr:row>198</xdr:row>
      <xdr:rowOff>19050</xdr:rowOff>
    </xdr:from>
    <xdr:to>
      <xdr:col>3</xdr:col>
      <xdr:colOff>3810</xdr:colOff>
      <xdr:row>204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0" y="37661850"/>
          <a:ext cx="1737360" cy="1257300"/>
        </a:xfrm>
        <a:prstGeom prst="rect">
          <a:avLst/>
        </a:prstGeom>
      </xdr:spPr>
    </xdr:pic>
    <xdr:clientData/>
  </xdr:twoCellAnchor>
  <xdr:twoCellAnchor>
    <xdr:from>
      <xdr:col>1</xdr:col>
      <xdr:colOff>571499</xdr:colOff>
      <xdr:row>199</xdr:row>
      <xdr:rowOff>123825</xdr:rowOff>
    </xdr:from>
    <xdr:to>
      <xdr:col>2</xdr:col>
      <xdr:colOff>47625</xdr:colOff>
      <xdr:row>200</xdr:row>
      <xdr:rowOff>171450</xdr:rowOff>
    </xdr:to>
    <xdr:sp macro="" textlink="">
      <xdr:nvSpPr>
        <xdr:cNvPr id="35" name="Rectangle 34"/>
        <xdr:cNvSpPr/>
      </xdr:nvSpPr>
      <xdr:spPr>
        <a:xfrm>
          <a:off x="1181099" y="37966650"/>
          <a:ext cx="171451" cy="247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3</xdr:col>
      <xdr:colOff>647700</xdr:colOff>
      <xdr:row>92</xdr:row>
      <xdr:rowOff>137954</xdr:rowOff>
    </xdr:from>
    <xdr:to>
      <xdr:col>10</xdr:col>
      <xdr:colOff>60964</xdr:colOff>
      <xdr:row>98</xdr:row>
      <xdr:rowOff>23654</xdr:rowOff>
    </xdr:to>
    <xdr:sp macro="" textlink="">
      <xdr:nvSpPr>
        <xdr:cNvPr id="42" name="TextBox 41"/>
        <xdr:cNvSpPr txBox="1"/>
      </xdr:nvSpPr>
      <xdr:spPr>
        <a:xfrm rot="20814992">
          <a:off x="2647950" y="18378329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>
    <xdr:from>
      <xdr:col>3</xdr:col>
      <xdr:colOff>400051</xdr:colOff>
      <xdr:row>137</xdr:row>
      <xdr:rowOff>47625</xdr:rowOff>
    </xdr:from>
    <xdr:to>
      <xdr:col>9</xdr:col>
      <xdr:colOff>422915</xdr:colOff>
      <xdr:row>142</xdr:row>
      <xdr:rowOff>133350</xdr:rowOff>
    </xdr:to>
    <xdr:sp macro="" textlink="">
      <xdr:nvSpPr>
        <xdr:cNvPr id="44" name="TextBox 43"/>
        <xdr:cNvSpPr txBox="1"/>
      </xdr:nvSpPr>
      <xdr:spPr>
        <a:xfrm rot="20814992">
          <a:off x="2400301" y="254603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 editAs="oneCell">
    <xdr:from>
      <xdr:col>0</xdr:col>
      <xdr:colOff>118782</xdr:colOff>
      <xdr:row>156</xdr:row>
      <xdr:rowOff>85725</xdr:rowOff>
    </xdr:from>
    <xdr:to>
      <xdr:col>6</xdr:col>
      <xdr:colOff>438150</xdr:colOff>
      <xdr:row>166</xdr:row>
      <xdr:rowOff>153878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82" y="29327475"/>
          <a:ext cx="4234143" cy="2068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461682</xdr:colOff>
      <xdr:row>158</xdr:row>
      <xdr:rowOff>171450</xdr:rowOff>
    </xdr:from>
    <xdr:to>
      <xdr:col>6</xdr:col>
      <xdr:colOff>313096</xdr:colOff>
      <xdr:row>164</xdr:row>
      <xdr:rowOff>57150</xdr:rowOff>
    </xdr:to>
    <xdr:sp macro="" textlink="">
      <xdr:nvSpPr>
        <xdr:cNvPr id="46" name="TextBox 45"/>
        <xdr:cNvSpPr txBox="1"/>
      </xdr:nvSpPr>
      <xdr:spPr>
        <a:xfrm rot="20814992">
          <a:off x="461682" y="298132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>
    <xdr:from>
      <xdr:col>2</xdr:col>
      <xdr:colOff>304800</xdr:colOff>
      <xdr:row>177</xdr:row>
      <xdr:rowOff>38101</xdr:rowOff>
    </xdr:from>
    <xdr:to>
      <xdr:col>8</xdr:col>
      <xdr:colOff>241939</xdr:colOff>
      <xdr:row>182</xdr:row>
      <xdr:rowOff>123826</xdr:rowOff>
    </xdr:to>
    <xdr:sp macro="" textlink="">
      <xdr:nvSpPr>
        <xdr:cNvPr id="48" name="TextBox 47"/>
        <xdr:cNvSpPr txBox="1"/>
      </xdr:nvSpPr>
      <xdr:spPr>
        <a:xfrm rot="20814992">
          <a:off x="1609725" y="33680401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 editAs="oneCell">
    <xdr:from>
      <xdr:col>0</xdr:col>
      <xdr:colOff>9525</xdr:colOff>
      <xdr:row>234</xdr:row>
      <xdr:rowOff>1</xdr:rowOff>
    </xdr:from>
    <xdr:to>
      <xdr:col>12</xdr:col>
      <xdr:colOff>828675</xdr:colOff>
      <xdr:row>239</xdr:row>
      <xdr:rowOff>112852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5043726"/>
          <a:ext cx="9420225" cy="111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13</xdr:col>
      <xdr:colOff>9525</xdr:colOff>
      <xdr:row>73</xdr:row>
      <xdr:rowOff>150064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"/>
          <a:ext cx="9591675" cy="1331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28575</xdr:rowOff>
    </xdr:from>
    <xdr:to>
      <xdr:col>12</xdr:col>
      <xdr:colOff>933450</xdr:colOff>
      <xdr:row>84</xdr:row>
      <xdr:rowOff>141961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9534525" cy="1513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85725</xdr:rowOff>
    </xdr:from>
    <xdr:to>
      <xdr:col>12</xdr:col>
      <xdr:colOff>977859</xdr:colOff>
      <xdr:row>193</xdr:row>
      <xdr:rowOff>104775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71375"/>
          <a:ext cx="9578934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42"/>
  <sheetViews>
    <sheetView topLeftCell="A8" zoomScaleNormal="100" workbookViewId="0">
      <selection activeCell="M141" sqref="M141"/>
    </sheetView>
  </sheetViews>
  <sheetFormatPr defaultColWidth="9.140625" defaultRowHeight="15" x14ac:dyDescent="0.25"/>
  <cols>
    <col min="2" max="4" width="10.42578125" bestFit="1" customWidth="1"/>
    <col min="6" max="7" width="9.140625" customWidth="1"/>
    <col min="11" max="11" width="16.28515625" customWidth="1"/>
    <col min="12" max="12" width="17.42578125" customWidth="1"/>
    <col min="13" max="13" width="14.7109375" customWidth="1"/>
    <col min="14" max="14" width="50.28515625" style="280" customWidth="1"/>
  </cols>
  <sheetData>
    <row r="1" spans="1:13" ht="15.75" x14ac:dyDescent="0.25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4"/>
    </row>
    <row r="2" spans="1:13" ht="15.75" x14ac:dyDescent="0.25">
      <c r="A2" s="88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36"/>
      <c r="M2" s="4"/>
    </row>
    <row r="3" spans="1:13" ht="15.75" x14ac:dyDescent="0.25">
      <c r="A3" s="33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4"/>
    </row>
    <row r="4" spans="1:13" x14ac:dyDescent="0.25">
      <c r="A4" s="330" t="s">
        <v>172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</row>
    <row r="5" spans="1:13" x14ac:dyDescent="0.25">
      <c r="A5" s="332" t="s">
        <v>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x14ac:dyDescent="0.25">
      <c r="A6" s="332" t="s">
        <v>82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1"/>
    </row>
    <row r="7" spans="1:13" x14ac:dyDescent="0.25">
      <c r="A7" s="330" t="s">
        <v>6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/>
    </row>
    <row r="8" spans="1:13" ht="15.75" x14ac:dyDescent="0.25">
      <c r="A8" s="339" t="s">
        <v>167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1"/>
    </row>
    <row r="9" spans="1:13" ht="15.75" x14ac:dyDescent="0.25">
      <c r="A9" s="345" t="s">
        <v>166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1"/>
    </row>
    <row r="10" spans="1:13" x14ac:dyDescent="0.25">
      <c r="A10" s="333" t="s">
        <v>173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1"/>
    </row>
    <row r="11" spans="1:13" x14ac:dyDescent="0.25">
      <c r="A11" s="282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4"/>
    </row>
    <row r="12" spans="1:13" x14ac:dyDescent="0.25">
      <c r="A12" s="295" t="s">
        <v>7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4"/>
    </row>
    <row r="13" spans="1:13" x14ac:dyDescent="0.25">
      <c r="A13" s="28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4"/>
    </row>
    <row r="14" spans="1:13" x14ac:dyDescent="0.25">
      <c r="A14" s="272" t="s">
        <v>83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4"/>
    </row>
    <row r="15" spans="1:13" x14ac:dyDescent="0.25">
      <c r="A15" s="282" t="s">
        <v>84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4"/>
    </row>
    <row r="16" spans="1:13" x14ac:dyDescent="0.25">
      <c r="A16" s="28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4"/>
    </row>
    <row r="17" spans="1:14" ht="15.75" x14ac:dyDescent="0.25">
      <c r="A17" s="286" t="s">
        <v>8</v>
      </c>
      <c r="B17" s="102"/>
      <c r="C17" s="102"/>
      <c r="D17" s="102"/>
      <c r="E17" s="102"/>
      <c r="F17" s="102"/>
      <c r="G17" s="102"/>
      <c r="H17" s="102"/>
      <c r="I17" s="89"/>
      <c r="J17" s="89"/>
      <c r="K17" s="89"/>
      <c r="L17" s="89"/>
      <c r="M17" s="4"/>
      <c r="N17" s="273"/>
    </row>
    <row r="18" spans="1:14" ht="15.75" x14ac:dyDescent="0.25">
      <c r="A18" s="286" t="s">
        <v>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4"/>
      <c r="N18" s="273"/>
    </row>
    <row r="19" spans="1:14" ht="15.75" x14ac:dyDescent="0.25">
      <c r="A19" s="286" t="s">
        <v>10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4"/>
      <c r="N19" s="273"/>
    </row>
    <row r="20" spans="1:14" ht="15.75" x14ac:dyDescent="0.25">
      <c r="A20" s="11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4"/>
    </row>
    <row r="21" spans="1:14" ht="15.75" x14ac:dyDescent="0.25">
      <c r="A21" s="90" t="s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4"/>
    </row>
    <row r="22" spans="1:14" ht="15.75" x14ac:dyDescent="0.25">
      <c r="A22" s="281" t="s">
        <v>129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4"/>
    </row>
    <row r="23" spans="1:14" ht="15.75" x14ac:dyDescent="0.25">
      <c r="A23" s="92" t="s">
        <v>130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4"/>
    </row>
    <row r="24" spans="1:14" ht="15.75" x14ac:dyDescent="0.25">
      <c r="A24" s="114" t="s">
        <v>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4"/>
    </row>
    <row r="25" spans="1:14" s="276" customFormat="1" ht="15.75" customHeight="1" x14ac:dyDescent="0.25">
      <c r="A25" s="277" t="s">
        <v>12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5"/>
    </row>
    <row r="26" spans="1:14" s="276" customFormat="1" ht="15" customHeight="1" x14ac:dyDescent="0.25">
      <c r="A26" s="274" t="s">
        <v>97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5"/>
    </row>
    <row r="27" spans="1:14" s="276" customFormat="1" ht="15" customHeight="1" x14ac:dyDescent="0.25">
      <c r="A27" s="274" t="s">
        <v>98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5"/>
    </row>
    <row r="28" spans="1:14" s="276" customFormat="1" ht="15" customHeight="1" x14ac:dyDescent="0.25">
      <c r="A28" s="340" t="s">
        <v>149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274"/>
      <c r="N28" s="275"/>
    </row>
    <row r="29" spans="1:14" s="276" customFormat="1" ht="15" customHeight="1" x14ac:dyDescent="0.25">
      <c r="A29" s="340" t="s">
        <v>150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274"/>
      <c r="N29" s="275"/>
    </row>
    <row r="30" spans="1:14" s="276" customFormat="1" ht="15.75" customHeight="1" x14ac:dyDescent="0.25">
      <c r="A30" s="274" t="s">
        <v>121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</row>
    <row r="31" spans="1:14" s="276" customFormat="1" ht="15.75" customHeight="1" x14ac:dyDescent="0.25">
      <c r="A31" s="274" t="s">
        <v>122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5"/>
    </row>
    <row r="32" spans="1:14" s="276" customFormat="1" ht="15.75" customHeight="1" x14ac:dyDescent="0.25">
      <c r="A32" s="274" t="s">
        <v>90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</row>
    <row r="33" spans="1:14" s="276" customFormat="1" ht="15.75" customHeight="1" x14ac:dyDescent="0.25">
      <c r="A33" s="274" t="s">
        <v>99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5"/>
    </row>
    <row r="34" spans="1:14" s="276" customFormat="1" ht="15.75" customHeight="1" x14ac:dyDescent="0.25">
      <c r="A34" s="274" t="s">
        <v>123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</row>
    <row r="35" spans="1:14" s="276" customFormat="1" ht="15.75" customHeight="1" x14ac:dyDescent="0.25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5"/>
    </row>
    <row r="36" spans="1:14" s="276" customFormat="1" ht="15.75" customHeight="1" x14ac:dyDescent="0.25">
      <c r="A36" s="277" t="s">
        <v>13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</row>
    <row r="37" spans="1:14" s="276" customFormat="1" ht="15.75" customHeight="1" x14ac:dyDescent="0.25">
      <c r="A37" s="340" t="s">
        <v>100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5"/>
    </row>
    <row r="38" spans="1:14" s="276" customFormat="1" ht="15.75" customHeight="1" x14ac:dyDescent="0.25">
      <c r="A38" s="340" t="s">
        <v>151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</row>
    <row r="39" spans="1:14" s="276" customFormat="1" ht="15.75" customHeight="1" x14ac:dyDescent="0.25">
      <c r="A39" s="340" t="s">
        <v>152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5"/>
    </row>
    <row r="40" spans="1:14" s="276" customFormat="1" ht="15.75" customHeight="1" x14ac:dyDescent="0.25">
      <c r="A40" s="340" t="s">
        <v>153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</row>
    <row r="41" spans="1:14" s="276" customFormat="1" ht="15.75" customHeight="1" x14ac:dyDescent="0.25">
      <c r="A41" s="340" t="s">
        <v>154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5"/>
    </row>
    <row r="42" spans="1:14" ht="15.75" x14ac:dyDescent="0.25">
      <c r="A42" s="28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4"/>
    </row>
    <row r="43" spans="1:14" ht="15.75" x14ac:dyDescent="0.25">
      <c r="A43" s="92" t="s">
        <v>95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4"/>
    </row>
    <row r="44" spans="1:14" ht="15.75" x14ac:dyDescent="0.25">
      <c r="A44" s="92" t="s">
        <v>131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4"/>
    </row>
    <row r="45" spans="1:14" ht="15.75" x14ac:dyDescent="0.25">
      <c r="A45" s="28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4"/>
    </row>
    <row r="46" spans="1:14" ht="15.75" x14ac:dyDescent="0.25">
      <c r="A46" s="90" t="s">
        <v>14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4"/>
    </row>
    <row r="47" spans="1:14" ht="15.75" x14ac:dyDescent="0.25">
      <c r="A47" s="281" t="s">
        <v>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4"/>
    </row>
    <row r="48" spans="1:14" ht="15.75" x14ac:dyDescent="0.25">
      <c r="A48" s="92" t="s">
        <v>94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4"/>
    </row>
    <row r="49" spans="1:14" ht="15.75" x14ac:dyDescent="0.25">
      <c r="A49" s="28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4"/>
    </row>
    <row r="50" spans="1:14" ht="15.75" x14ac:dyDescent="0.25">
      <c r="A50" s="281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4"/>
      <c r="N50"/>
    </row>
    <row r="51" spans="1:14" ht="15.75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4"/>
      <c r="N51"/>
    </row>
    <row r="52" spans="1:14" ht="15.75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4"/>
      <c r="N52"/>
    </row>
    <row r="53" spans="1:14" ht="15.75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4"/>
      <c r="N53"/>
    </row>
    <row r="54" spans="1:14" ht="15.75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4"/>
      <c r="N54"/>
    </row>
    <row r="55" spans="1:14" ht="15.75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4"/>
      <c r="N55"/>
    </row>
    <row r="56" spans="1:14" ht="15.75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4"/>
      <c r="N56"/>
    </row>
    <row r="57" spans="1:14" ht="15.75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4"/>
      <c r="N57"/>
    </row>
    <row r="58" spans="1:14" ht="15.75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4"/>
      <c r="N58"/>
    </row>
    <row r="59" spans="1:14" ht="15.75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4"/>
      <c r="N59"/>
    </row>
    <row r="60" spans="1:14" ht="15.75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4"/>
      <c r="N60"/>
    </row>
    <row r="61" spans="1:14" ht="15.75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4"/>
      <c r="N61"/>
    </row>
    <row r="62" spans="1:14" ht="15.75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4"/>
      <c r="N62"/>
    </row>
    <row r="63" spans="1:14" ht="15.75" x14ac:dyDescent="0.25">
      <c r="A63" s="90" t="s">
        <v>15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4"/>
      <c r="N63"/>
    </row>
    <row r="64" spans="1:14" ht="15.75" x14ac:dyDescent="0.25">
      <c r="A64" s="281" t="s">
        <v>132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4"/>
      <c r="N64"/>
    </row>
    <row r="65" spans="1:14" ht="15.75" x14ac:dyDescent="0.25">
      <c r="A65" s="281" t="s">
        <v>133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4"/>
      <c r="N65"/>
    </row>
    <row r="66" spans="1:14" ht="15.75" x14ac:dyDescent="0.25">
      <c r="A66" s="94" t="s">
        <v>101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4"/>
    </row>
    <row r="67" spans="1:14" ht="15.75" x14ac:dyDescent="0.25">
      <c r="A67" s="94" t="s">
        <v>102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4"/>
    </row>
    <row r="68" spans="1:14" ht="15.75" x14ac:dyDescent="0.25">
      <c r="A68" s="28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4"/>
    </row>
    <row r="69" spans="1:14" ht="15.75" x14ac:dyDescent="0.25">
      <c r="A69" s="281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4"/>
    </row>
    <row r="70" spans="1:14" ht="15.75" x14ac:dyDescent="0.25">
      <c r="A70" s="281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4"/>
    </row>
    <row r="71" spans="1:14" ht="15.75" x14ac:dyDescent="0.25">
      <c r="A71" s="281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4"/>
    </row>
    <row r="72" spans="1:14" ht="15.75" x14ac:dyDescent="0.25">
      <c r="A72" s="281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4"/>
    </row>
    <row r="73" spans="1:14" ht="15.75" x14ac:dyDescent="0.25">
      <c r="A73" s="281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4"/>
    </row>
    <row r="74" spans="1:14" ht="15.75" x14ac:dyDescent="0.25">
      <c r="A74" s="281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4"/>
    </row>
    <row r="75" spans="1:14" ht="15.75" x14ac:dyDescent="0.25">
      <c r="A75" s="90" t="s">
        <v>16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4"/>
    </row>
    <row r="76" spans="1:14" ht="15.75" x14ac:dyDescent="0.25">
      <c r="A76" s="281" t="s">
        <v>103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4"/>
    </row>
    <row r="77" spans="1:14" ht="15.75" x14ac:dyDescent="0.25">
      <c r="A77" s="281" t="s">
        <v>134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4"/>
    </row>
    <row r="78" spans="1:14" ht="15.75" x14ac:dyDescent="0.25">
      <c r="A78" s="281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4"/>
    </row>
    <row r="79" spans="1:14" ht="15.75" x14ac:dyDescent="0.25">
      <c r="A79" s="281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4"/>
    </row>
    <row r="80" spans="1:14" ht="15.75" x14ac:dyDescent="0.25">
      <c r="A80" s="281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4"/>
    </row>
    <row r="81" spans="1:13" ht="15.75" x14ac:dyDescent="0.25">
      <c r="A81" s="281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4"/>
    </row>
    <row r="82" spans="1:13" ht="15.75" x14ac:dyDescent="0.25">
      <c r="A82" s="281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4"/>
    </row>
    <row r="83" spans="1:13" ht="15.75" x14ac:dyDescent="0.25">
      <c r="A83" s="281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4"/>
    </row>
    <row r="84" spans="1:13" ht="15.75" x14ac:dyDescent="0.25">
      <c r="A84" s="281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4"/>
    </row>
    <row r="85" spans="1:13" ht="15.75" x14ac:dyDescent="0.25">
      <c r="A85" s="281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4"/>
    </row>
    <row r="86" spans="1:13" ht="15.75" x14ac:dyDescent="0.25">
      <c r="A86" s="90" t="s">
        <v>17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4"/>
    </row>
    <row r="87" spans="1:13" ht="15.75" x14ac:dyDescent="0.25">
      <c r="A87" s="92" t="s">
        <v>85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4"/>
    </row>
    <row r="88" spans="1:13" ht="15.75" x14ac:dyDescent="0.25">
      <c r="A88" s="281" t="s">
        <v>104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4"/>
    </row>
    <row r="89" spans="1:13" ht="15.75" x14ac:dyDescent="0.25">
      <c r="A89" s="281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4"/>
    </row>
    <row r="90" spans="1:13" ht="15.75" x14ac:dyDescent="0.25">
      <c r="A90" s="281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4"/>
    </row>
    <row r="91" spans="1:13" ht="15.75" x14ac:dyDescent="0.25">
      <c r="A91" s="281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4"/>
    </row>
    <row r="92" spans="1:13" ht="15.75" x14ac:dyDescent="0.25">
      <c r="A92" s="281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4"/>
    </row>
    <row r="93" spans="1:13" ht="15.75" x14ac:dyDescent="0.25">
      <c r="A93" s="281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4"/>
    </row>
    <row r="94" spans="1:13" ht="15.75" x14ac:dyDescent="0.25">
      <c r="A94" s="281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4"/>
    </row>
    <row r="95" spans="1:13" ht="15.75" x14ac:dyDescent="0.25">
      <c r="A95" s="281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4"/>
    </row>
    <row r="96" spans="1:13" ht="15.75" x14ac:dyDescent="0.25">
      <c r="A96" s="281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4"/>
    </row>
    <row r="97" spans="1:14" ht="15.75" x14ac:dyDescent="0.25">
      <c r="A97" s="281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4"/>
    </row>
    <row r="98" spans="1:14" ht="15.75" x14ac:dyDescent="0.25">
      <c r="A98" s="4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4"/>
    </row>
    <row r="99" spans="1:14" ht="15.75" x14ac:dyDescent="0.25">
      <c r="A99" s="4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4"/>
    </row>
    <row r="100" spans="1:14" ht="15.75" x14ac:dyDescent="0.25">
      <c r="A100" s="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4"/>
    </row>
    <row r="101" spans="1:14" ht="15.75" x14ac:dyDescent="0.25">
      <c r="A101" s="4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4"/>
      <c r="N101" s="278"/>
    </row>
    <row r="102" spans="1:14" ht="15.75" x14ac:dyDescent="0.25">
      <c r="A102" s="101" t="s">
        <v>18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4"/>
    </row>
    <row r="103" spans="1:14" ht="15.75" x14ac:dyDescent="0.25">
      <c r="A103" s="281" t="s">
        <v>19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4"/>
    </row>
    <row r="104" spans="1:14" ht="15.75" x14ac:dyDescent="0.25">
      <c r="A104" s="281" t="s">
        <v>20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4"/>
    </row>
    <row r="105" spans="1:14" ht="17.25" x14ac:dyDescent="0.25">
      <c r="A105" s="101" t="s">
        <v>80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4"/>
    </row>
    <row r="106" spans="1:14" ht="15.75" x14ac:dyDescent="0.25">
      <c r="A106" s="92" t="s">
        <v>105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4"/>
    </row>
    <row r="107" spans="1:14" ht="15.75" x14ac:dyDescent="0.25">
      <c r="A107" s="281" t="s">
        <v>106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4"/>
    </row>
    <row r="108" spans="1:14" ht="15.75" x14ac:dyDescent="0.25">
      <c r="A108" s="281" t="s">
        <v>21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4"/>
    </row>
    <row r="109" spans="1:14" x14ac:dyDescent="0.25">
      <c r="A109" s="101" t="s">
        <v>22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4"/>
    </row>
    <row r="110" spans="1:14" x14ac:dyDescent="0.25">
      <c r="A110" s="92" t="s">
        <v>163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341"/>
      <c r="N110" s="251"/>
    </row>
    <row r="111" spans="1:14" x14ac:dyDescent="0.25">
      <c r="A111" s="101" t="s">
        <v>23</v>
      </c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4"/>
    </row>
    <row r="112" spans="1:14" ht="15.75" x14ac:dyDescent="0.25">
      <c r="A112" s="92" t="s">
        <v>174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4"/>
      <c r="N112" s="101"/>
    </row>
    <row r="113" spans="1:14" x14ac:dyDescent="0.25">
      <c r="A113" s="281" t="s">
        <v>175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4"/>
      <c r="N113" s="92"/>
    </row>
    <row r="114" spans="1:14" x14ac:dyDescent="0.25">
      <c r="A114" s="101" t="s">
        <v>24</v>
      </c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4"/>
      <c r="N114" s="101"/>
    </row>
    <row r="115" spans="1:14" ht="18" x14ac:dyDescent="0.25">
      <c r="A115" s="92" t="s">
        <v>164</v>
      </c>
      <c r="B115" s="92"/>
      <c r="C115" s="92"/>
      <c r="D115" s="281"/>
      <c r="E115" s="281"/>
      <c r="F115" s="281"/>
      <c r="G115" s="281"/>
      <c r="H115" s="281"/>
      <c r="I115" s="281"/>
      <c r="J115" s="281"/>
      <c r="K115" s="281"/>
      <c r="L115" s="281"/>
      <c r="M115" s="4"/>
      <c r="N115" s="92"/>
    </row>
    <row r="116" spans="1:14" x14ac:dyDescent="0.25">
      <c r="A116" s="92" t="s">
        <v>135</v>
      </c>
      <c r="B116" s="92"/>
      <c r="C116" s="92"/>
      <c r="D116" s="281"/>
      <c r="E116" s="281"/>
      <c r="F116" s="281"/>
      <c r="G116" s="281"/>
      <c r="H116" s="281"/>
      <c r="I116" s="281"/>
      <c r="J116" s="281"/>
      <c r="K116" s="281"/>
      <c r="L116" s="281"/>
      <c r="M116" s="4"/>
      <c r="N116" s="281"/>
    </row>
    <row r="117" spans="1:14" x14ac:dyDescent="0.25">
      <c r="A117" s="92" t="s">
        <v>143</v>
      </c>
      <c r="B117" s="92"/>
      <c r="C117" s="92"/>
      <c r="D117" s="281"/>
      <c r="E117" s="281"/>
      <c r="F117" s="281"/>
      <c r="G117" s="281"/>
      <c r="H117" s="281"/>
      <c r="I117" s="281"/>
      <c r="J117" s="281"/>
      <c r="K117" s="281"/>
      <c r="L117" s="281"/>
      <c r="M117" s="4"/>
      <c r="N117" s="101"/>
    </row>
    <row r="118" spans="1:14" x14ac:dyDescent="0.25">
      <c r="A118" s="92" t="s">
        <v>148</v>
      </c>
      <c r="B118" s="92"/>
      <c r="C118" s="92"/>
      <c r="D118" s="281"/>
      <c r="E118" s="281"/>
      <c r="F118" s="281"/>
      <c r="G118" s="281"/>
      <c r="H118" s="281"/>
      <c r="I118" s="281"/>
      <c r="J118" s="281"/>
      <c r="K118" s="281"/>
      <c r="L118" s="281"/>
      <c r="M118" s="4"/>
      <c r="N118" s="101"/>
    </row>
    <row r="119" spans="1:14" x14ac:dyDescent="0.25">
      <c r="A119" s="92" t="s">
        <v>145</v>
      </c>
      <c r="B119" s="92"/>
      <c r="C119" s="92"/>
      <c r="D119" s="281"/>
      <c r="E119" s="281"/>
      <c r="F119" s="281"/>
      <c r="G119" s="281"/>
      <c r="H119" s="281"/>
      <c r="I119" s="281"/>
      <c r="J119" s="281"/>
      <c r="K119" s="281"/>
      <c r="L119" s="281"/>
      <c r="M119" s="4"/>
      <c r="N119" s="101"/>
    </row>
    <row r="120" spans="1:14" x14ac:dyDescent="0.25">
      <c r="A120" s="92" t="s">
        <v>144</v>
      </c>
      <c r="B120" s="92"/>
      <c r="C120" s="92"/>
      <c r="D120" s="281"/>
      <c r="E120" s="281"/>
      <c r="F120" s="281"/>
      <c r="G120" s="281"/>
      <c r="H120" s="281"/>
      <c r="I120" s="281"/>
      <c r="J120" s="281"/>
      <c r="K120" s="281"/>
      <c r="L120" s="281"/>
      <c r="M120" s="4"/>
      <c r="N120" s="101"/>
    </row>
    <row r="121" spans="1:14" x14ac:dyDescent="0.25">
      <c r="A121" s="92" t="s">
        <v>140</v>
      </c>
      <c r="B121" s="92"/>
      <c r="C121" s="92"/>
      <c r="D121" s="281"/>
      <c r="E121" s="281"/>
      <c r="F121" s="281"/>
      <c r="G121" s="281"/>
      <c r="H121" s="281"/>
      <c r="I121" s="281"/>
      <c r="J121" s="281"/>
      <c r="K121" s="281"/>
      <c r="L121" s="281"/>
      <c r="M121" s="4"/>
      <c r="N121" s="101"/>
    </row>
    <row r="122" spans="1:14" x14ac:dyDescent="0.25">
      <c r="A122" s="92" t="s">
        <v>147</v>
      </c>
      <c r="B122" s="92"/>
      <c r="C122" s="92"/>
      <c r="D122" s="281"/>
      <c r="E122" s="281"/>
      <c r="F122" s="281"/>
      <c r="G122" s="281"/>
      <c r="H122" s="281"/>
      <c r="I122" s="281"/>
      <c r="J122" s="281"/>
      <c r="K122" s="281"/>
      <c r="L122" s="281"/>
      <c r="M122" s="4"/>
      <c r="N122" s="101"/>
    </row>
    <row r="123" spans="1:14" x14ac:dyDescent="0.25">
      <c r="A123" s="92" t="s">
        <v>146</v>
      </c>
      <c r="B123" s="92"/>
      <c r="C123" s="92"/>
      <c r="D123" s="281"/>
      <c r="E123" s="281"/>
      <c r="F123" s="281"/>
      <c r="G123" s="281"/>
      <c r="H123" s="281"/>
      <c r="I123" s="281"/>
      <c r="J123" s="281"/>
      <c r="K123" s="281"/>
      <c r="L123" s="281"/>
      <c r="M123" s="4"/>
      <c r="N123" s="101"/>
    </row>
    <row r="124" spans="1:14" x14ac:dyDescent="0.25">
      <c r="A124" s="92" t="s">
        <v>141</v>
      </c>
      <c r="B124" s="92"/>
      <c r="C124" s="92"/>
      <c r="D124" s="281"/>
      <c r="E124" s="281"/>
      <c r="F124" s="281"/>
      <c r="G124" s="281"/>
      <c r="H124" s="281"/>
      <c r="I124" s="281"/>
      <c r="J124" s="281"/>
      <c r="K124" s="281"/>
      <c r="L124" s="281"/>
      <c r="M124" s="4"/>
      <c r="N124" s="101"/>
    </row>
    <row r="125" spans="1:14" x14ac:dyDescent="0.25">
      <c r="A125" s="92" t="s">
        <v>136</v>
      </c>
      <c r="B125" s="92"/>
      <c r="C125" s="92"/>
      <c r="D125" s="281"/>
      <c r="E125" s="281"/>
      <c r="F125" s="281"/>
      <c r="G125" s="281"/>
      <c r="H125" s="281"/>
      <c r="I125" s="281"/>
      <c r="J125" s="281"/>
      <c r="K125" s="281"/>
      <c r="L125" s="281"/>
      <c r="M125" s="4"/>
      <c r="N125" s="101"/>
    </row>
    <row r="126" spans="1:14" x14ac:dyDescent="0.25">
      <c r="A126" s="101" t="s">
        <v>25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4"/>
      <c r="N126" s="281"/>
    </row>
    <row r="127" spans="1:14" ht="15.75" x14ac:dyDescent="0.25">
      <c r="A127" s="281" t="s">
        <v>107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4"/>
      <c r="N127" s="281"/>
    </row>
    <row r="128" spans="1:14" ht="15.75" x14ac:dyDescent="0.25">
      <c r="A128" s="93" t="s">
        <v>137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4"/>
      <c r="N128" s="338"/>
    </row>
    <row r="129" spans="1:18" ht="15.75" x14ac:dyDescent="0.25">
      <c r="A129" s="286" t="s">
        <v>142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4"/>
      <c r="N129" s="338"/>
    </row>
    <row r="130" spans="1:18" ht="15.75" x14ac:dyDescent="0.25">
      <c r="A130" s="286" t="s">
        <v>138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4"/>
      <c r="N130" s="338"/>
    </row>
    <row r="131" spans="1:18" ht="15.75" x14ac:dyDescent="0.25">
      <c r="A131" s="9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4"/>
    </row>
    <row r="132" spans="1:18" ht="15.75" x14ac:dyDescent="0.25">
      <c r="A132" s="93" t="s">
        <v>91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4"/>
    </row>
    <row r="133" spans="1:18" ht="15.75" x14ac:dyDescent="0.25">
      <c r="A133" s="93" t="s">
        <v>92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4"/>
    </row>
    <row r="134" spans="1:18" ht="15.75" x14ac:dyDescent="0.2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113"/>
      <c r="N134" s="267"/>
      <c r="O134" s="73"/>
      <c r="P134" s="99"/>
      <c r="Q134" s="100"/>
      <c r="R134" s="100"/>
    </row>
    <row r="135" spans="1:18" ht="15.75" x14ac:dyDescent="0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113"/>
      <c r="N135" s="267"/>
      <c r="O135" s="73"/>
      <c r="P135" s="99"/>
      <c r="Q135" s="100"/>
      <c r="R135" s="100"/>
    </row>
    <row r="136" spans="1:18" ht="15.75" x14ac:dyDescent="0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113"/>
      <c r="N136" s="267"/>
      <c r="O136" s="73"/>
      <c r="P136" s="99"/>
      <c r="Q136" s="100"/>
      <c r="R136" s="100"/>
    </row>
    <row r="137" spans="1:18" ht="15.75" x14ac:dyDescent="0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113"/>
      <c r="N137" s="267"/>
      <c r="O137" s="73"/>
      <c r="P137" s="99"/>
      <c r="Q137" s="100"/>
      <c r="R137" s="100"/>
    </row>
    <row r="138" spans="1:18" ht="15.75" x14ac:dyDescent="0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113"/>
      <c r="N138" s="267"/>
      <c r="O138" s="73"/>
      <c r="P138" s="99"/>
      <c r="Q138" s="100"/>
      <c r="R138" s="100"/>
    </row>
    <row r="139" spans="1:18" ht="15.75" x14ac:dyDescent="0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113"/>
      <c r="N139" s="267"/>
      <c r="O139" s="73"/>
      <c r="P139" s="99"/>
      <c r="Q139" s="100"/>
      <c r="R139" s="100"/>
    </row>
    <row r="140" spans="1:18" ht="15.75" x14ac:dyDescent="0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113"/>
      <c r="N140" s="267"/>
      <c r="O140" s="73"/>
      <c r="P140" s="99"/>
      <c r="Q140" s="100"/>
      <c r="R140" s="100"/>
    </row>
    <row r="141" spans="1:18" ht="15.75" x14ac:dyDescent="0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113"/>
      <c r="N141" s="267"/>
      <c r="O141" s="73"/>
      <c r="P141" s="99"/>
      <c r="Q141" s="100"/>
      <c r="R141" s="100"/>
    </row>
    <row r="142" spans="1:18" ht="15.75" x14ac:dyDescent="0.2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113"/>
      <c r="N142" s="268"/>
      <c r="O142" s="73"/>
      <c r="P142" s="99"/>
      <c r="Q142" s="100"/>
      <c r="R142" s="100"/>
    </row>
    <row r="143" spans="1:18" ht="15.75" x14ac:dyDescent="0.2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113"/>
      <c r="N143" s="269"/>
      <c r="O143" s="73"/>
      <c r="P143" s="3"/>
      <c r="Q143" s="3"/>
      <c r="R143" s="3"/>
    </row>
    <row r="144" spans="1:18" ht="15.75" x14ac:dyDescent="0.2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113"/>
      <c r="N144" s="269"/>
      <c r="O144" s="73"/>
      <c r="P144" s="3"/>
      <c r="Q144" s="3"/>
      <c r="R144" s="3"/>
    </row>
    <row r="145" spans="1:15" ht="15.75" x14ac:dyDescent="0.2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113"/>
      <c r="N145" s="269"/>
      <c r="O145" s="73"/>
    </row>
    <row r="146" spans="1:15" ht="15.75" x14ac:dyDescent="0.25">
      <c r="A146" s="281" t="s">
        <v>26</v>
      </c>
      <c r="B146" s="87"/>
      <c r="C146" s="87"/>
      <c r="D146" s="91"/>
      <c r="E146" s="87"/>
      <c r="F146" s="87"/>
      <c r="G146" s="87"/>
      <c r="H146" s="87"/>
      <c r="I146" s="87"/>
      <c r="J146" s="87"/>
      <c r="K146" s="87"/>
      <c r="L146" s="87"/>
      <c r="M146" s="4"/>
    </row>
    <row r="147" spans="1:15" s="3" customFormat="1" ht="15.75" x14ac:dyDescent="0.25">
      <c r="A147" s="307" t="s">
        <v>27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9"/>
      <c r="N147" s="270"/>
    </row>
    <row r="148" spans="1:15" ht="15.75" x14ac:dyDescent="0.25">
      <c r="A148" s="310" t="s">
        <v>28</v>
      </c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9"/>
    </row>
    <row r="149" spans="1:15" ht="18" x14ac:dyDescent="0.25">
      <c r="A149" s="307" t="s">
        <v>165</v>
      </c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9"/>
    </row>
    <row r="150" spans="1:15" ht="15.75" x14ac:dyDescent="0.25">
      <c r="A150" s="307" t="s">
        <v>86</v>
      </c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9"/>
    </row>
    <row r="151" spans="1:15" ht="15.75" x14ac:dyDescent="0.25">
      <c r="A151" s="310" t="s">
        <v>29</v>
      </c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9"/>
    </row>
    <row r="152" spans="1:15" s="3" customFormat="1" ht="15.75" x14ac:dyDescent="0.25">
      <c r="A152" s="310" t="s">
        <v>108</v>
      </c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9"/>
      <c r="N152" s="270"/>
    </row>
    <row r="153" spans="1:15" ht="15.75" x14ac:dyDescent="0.25">
      <c r="A153" s="307" t="s">
        <v>87</v>
      </c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9"/>
    </row>
    <row r="154" spans="1:15" ht="15.75" x14ac:dyDescent="0.25">
      <c r="A154" s="307" t="s">
        <v>109</v>
      </c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9"/>
    </row>
    <row r="155" spans="1:15" ht="15.75" x14ac:dyDescent="0.25">
      <c r="A155" s="311" t="s">
        <v>30</v>
      </c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9"/>
    </row>
    <row r="156" spans="1:15" ht="15.75" x14ac:dyDescent="0.25">
      <c r="A156" s="311" t="s">
        <v>110</v>
      </c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9"/>
    </row>
    <row r="157" spans="1:15" ht="15.75" x14ac:dyDescent="0.25">
      <c r="A157" s="312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9"/>
      <c r="N157" s="273"/>
    </row>
    <row r="158" spans="1:15" ht="15.75" x14ac:dyDescent="0.25">
      <c r="A158" s="312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9"/>
      <c r="N158" s="273"/>
    </row>
    <row r="159" spans="1:15" ht="15.75" x14ac:dyDescent="0.25">
      <c r="A159" s="312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9"/>
      <c r="N159" s="273"/>
    </row>
    <row r="160" spans="1:15" ht="15.75" x14ac:dyDescent="0.25">
      <c r="A160" s="312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9"/>
      <c r="N160" s="273"/>
    </row>
    <row r="161" spans="1:14" ht="15.75" x14ac:dyDescent="0.25">
      <c r="A161" s="312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9"/>
      <c r="N161" s="273"/>
    </row>
    <row r="162" spans="1:14" ht="15.75" x14ac:dyDescent="0.25">
      <c r="A162" s="312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9"/>
      <c r="N162" s="273"/>
    </row>
    <row r="163" spans="1:14" ht="15.75" x14ac:dyDescent="0.25">
      <c r="A163" s="312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9"/>
      <c r="N163" s="273"/>
    </row>
    <row r="164" spans="1:14" ht="15.75" x14ac:dyDescent="0.25">
      <c r="A164" s="95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4"/>
      <c r="N164" s="273"/>
    </row>
    <row r="165" spans="1:14" ht="15.75" x14ac:dyDescent="0.25">
      <c r="A165" s="95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4"/>
      <c r="N165" s="273"/>
    </row>
    <row r="166" spans="1:14" ht="15.75" x14ac:dyDescent="0.25">
      <c r="A166" s="95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4"/>
      <c r="N166" s="273"/>
    </row>
    <row r="167" spans="1:14" ht="15.75" x14ac:dyDescent="0.25">
      <c r="A167" s="95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4"/>
      <c r="N167" s="273"/>
    </row>
    <row r="168" spans="1:14" ht="15.75" x14ac:dyDescent="0.25">
      <c r="A168" s="104" t="s">
        <v>31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4"/>
    </row>
    <row r="169" spans="1:14" ht="15.75" x14ac:dyDescent="0.25">
      <c r="A169" s="104" t="s">
        <v>88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4"/>
    </row>
    <row r="170" spans="1:14" ht="15.75" x14ac:dyDescent="0.25">
      <c r="A170" s="104" t="s">
        <v>111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4"/>
    </row>
    <row r="171" spans="1:14" ht="15.75" x14ac:dyDescent="0.25">
      <c r="A171" s="279" t="s">
        <v>124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4"/>
    </row>
    <row r="172" spans="1:14" ht="15.75" x14ac:dyDescent="0.25">
      <c r="A172" s="104" t="s">
        <v>89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4"/>
      <c r="N172"/>
    </row>
    <row r="173" spans="1:14" ht="15.75" x14ac:dyDescent="0.25">
      <c r="A173" s="104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4"/>
      <c r="N173"/>
    </row>
    <row r="174" spans="1:14" ht="15.75" x14ac:dyDescent="0.25">
      <c r="A174" s="104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4"/>
      <c r="N174"/>
    </row>
    <row r="175" spans="1:14" ht="15.75" x14ac:dyDescent="0.25">
      <c r="A175" s="104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4"/>
      <c r="N175"/>
    </row>
    <row r="176" spans="1:14" ht="15.75" x14ac:dyDescent="0.25">
      <c r="A176" s="104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4"/>
      <c r="N176"/>
    </row>
    <row r="177" spans="1:14" ht="15.75" x14ac:dyDescent="0.25">
      <c r="A177" s="104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4"/>
      <c r="N177"/>
    </row>
    <row r="178" spans="1:14" ht="15.75" x14ac:dyDescent="0.25">
      <c r="A178" s="104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4"/>
      <c r="N178"/>
    </row>
    <row r="179" spans="1:14" ht="15.75" x14ac:dyDescent="0.25">
      <c r="A179" s="104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4"/>
      <c r="N179"/>
    </row>
    <row r="180" spans="1:14" ht="15.75" x14ac:dyDescent="0.25">
      <c r="A180" s="104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4"/>
      <c r="N180"/>
    </row>
    <row r="181" spans="1:14" ht="15.75" x14ac:dyDescent="0.25">
      <c r="A181" s="104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4"/>
      <c r="N181"/>
    </row>
    <row r="182" spans="1:14" ht="15.75" x14ac:dyDescent="0.25">
      <c r="A182" s="104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4"/>
      <c r="N182"/>
    </row>
    <row r="183" spans="1:14" ht="15.75" x14ac:dyDescent="0.25">
      <c r="A183" s="104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4"/>
      <c r="N183"/>
    </row>
    <row r="184" spans="1:14" ht="15.75" x14ac:dyDescent="0.25">
      <c r="A184" s="104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4"/>
      <c r="N184"/>
    </row>
    <row r="185" spans="1:14" ht="15.75" x14ac:dyDescent="0.25">
      <c r="A185" s="104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4"/>
      <c r="N185"/>
    </row>
    <row r="186" spans="1:14" ht="15.75" x14ac:dyDescent="0.25">
      <c r="A186" s="104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4"/>
      <c r="N186"/>
    </row>
    <row r="187" spans="1:14" ht="15.75" x14ac:dyDescent="0.25">
      <c r="A187" s="90" t="s">
        <v>168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4"/>
      <c r="N187"/>
    </row>
    <row r="188" spans="1:14" ht="15.75" x14ac:dyDescent="0.25">
      <c r="A188" s="281" t="s">
        <v>32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4"/>
      <c r="N188"/>
    </row>
    <row r="189" spans="1:14" ht="15.75" x14ac:dyDescent="0.25">
      <c r="A189" s="92" t="s">
        <v>112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4"/>
      <c r="N189"/>
    </row>
    <row r="190" spans="1:14" ht="15.75" x14ac:dyDescent="0.2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4"/>
      <c r="N190"/>
    </row>
    <row r="191" spans="1:14" ht="15.75" x14ac:dyDescent="0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4"/>
      <c r="N191"/>
    </row>
    <row r="192" spans="1:14" ht="15.75" x14ac:dyDescent="0.2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4"/>
      <c r="N192"/>
    </row>
    <row r="193" spans="1:14" ht="15.75" x14ac:dyDescent="0.2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4"/>
      <c r="N193"/>
    </row>
    <row r="194" spans="1:14" ht="15.75" x14ac:dyDescent="0.2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4"/>
      <c r="N194"/>
    </row>
    <row r="195" spans="1:14" ht="15.75" x14ac:dyDescent="0.25">
      <c r="A195" s="105" t="s">
        <v>169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4"/>
      <c r="N195"/>
    </row>
    <row r="196" spans="1:14" ht="15.75" x14ac:dyDescent="0.25">
      <c r="A196" s="104" t="s">
        <v>117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4"/>
      <c r="N196"/>
    </row>
    <row r="197" spans="1:14" ht="15.75" x14ac:dyDescent="0.25">
      <c r="A197" s="104" t="s">
        <v>113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4"/>
      <c r="N197"/>
    </row>
    <row r="198" spans="1:14" ht="15.75" x14ac:dyDescent="0.25">
      <c r="A198" s="104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4"/>
      <c r="N198"/>
    </row>
    <row r="199" spans="1:14" ht="15.75" x14ac:dyDescent="0.25">
      <c r="A199" s="104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4"/>
      <c r="N199"/>
    </row>
    <row r="200" spans="1:14" ht="15.75" x14ac:dyDescent="0.25">
      <c r="A200" s="104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4"/>
      <c r="N200"/>
    </row>
    <row r="201" spans="1:14" ht="15.75" x14ac:dyDescent="0.25">
      <c r="A201" s="104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4"/>
      <c r="N201"/>
    </row>
    <row r="202" spans="1:14" ht="15.75" x14ac:dyDescent="0.25">
      <c r="A202" s="104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4"/>
      <c r="N202"/>
    </row>
    <row r="203" spans="1:14" ht="15.75" x14ac:dyDescent="0.25">
      <c r="A203" s="104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4"/>
      <c r="N203"/>
    </row>
    <row r="204" spans="1:14" ht="15.75" x14ac:dyDescent="0.25">
      <c r="A204" s="104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4"/>
      <c r="N204"/>
    </row>
    <row r="205" spans="1:14" ht="15.75" x14ac:dyDescent="0.25">
      <c r="A205" s="104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4"/>
      <c r="N205"/>
    </row>
    <row r="206" spans="1:14" ht="15.75" x14ac:dyDescent="0.25">
      <c r="A206" s="104" t="s">
        <v>125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4"/>
      <c r="N206"/>
    </row>
    <row r="207" spans="1:14" ht="15.75" x14ac:dyDescent="0.25">
      <c r="A207" s="104" t="s">
        <v>126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4"/>
      <c r="N207"/>
    </row>
    <row r="208" spans="1:14" ht="15.75" x14ac:dyDescent="0.25">
      <c r="A208" s="104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4"/>
      <c r="N208"/>
    </row>
    <row r="209" spans="1:14" ht="15.75" x14ac:dyDescent="0.25">
      <c r="A209" s="104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4"/>
      <c r="N209"/>
    </row>
    <row r="210" spans="1:14" ht="15.75" x14ac:dyDescent="0.25">
      <c r="A210" s="104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4"/>
      <c r="N210"/>
    </row>
    <row r="211" spans="1:14" ht="15.75" x14ac:dyDescent="0.25">
      <c r="A211" s="104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4"/>
      <c r="N211"/>
    </row>
    <row r="212" spans="1:14" ht="15.75" x14ac:dyDescent="0.25">
      <c r="A212" s="104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4"/>
      <c r="N212"/>
    </row>
    <row r="213" spans="1:14" ht="15.75" x14ac:dyDescent="0.25">
      <c r="A213" s="104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4"/>
      <c r="N213"/>
    </row>
    <row r="214" spans="1:14" ht="15.75" x14ac:dyDescent="0.25">
      <c r="A214" s="104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4"/>
      <c r="N214"/>
    </row>
    <row r="215" spans="1:14" ht="15.75" x14ac:dyDescent="0.25">
      <c r="A215" s="104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4"/>
      <c r="N215"/>
    </row>
    <row r="216" spans="1:14" ht="15.75" x14ac:dyDescent="0.25">
      <c r="A216" s="104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4"/>
      <c r="N216"/>
    </row>
    <row r="217" spans="1:14" ht="15.75" x14ac:dyDescent="0.25">
      <c r="A217" s="104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4"/>
      <c r="N217"/>
    </row>
    <row r="218" spans="1:14" ht="15.75" x14ac:dyDescent="0.25">
      <c r="A218" s="104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4"/>
      <c r="N218"/>
    </row>
    <row r="219" spans="1:14" ht="15.75" x14ac:dyDescent="0.25">
      <c r="A219" s="104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4"/>
      <c r="N219"/>
    </row>
    <row r="220" spans="1:14" ht="15.75" x14ac:dyDescent="0.25">
      <c r="A220" s="104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4"/>
      <c r="N220"/>
    </row>
    <row r="221" spans="1:14" ht="15.75" x14ac:dyDescent="0.25">
      <c r="A221" s="281"/>
      <c r="B221" s="96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4"/>
      <c r="N221"/>
    </row>
    <row r="222" spans="1:14" ht="15.75" x14ac:dyDescent="0.25">
      <c r="A222" s="281"/>
      <c r="B222" s="96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4"/>
      <c r="N222"/>
    </row>
    <row r="223" spans="1:14" ht="15.75" x14ac:dyDescent="0.25">
      <c r="A223" s="281"/>
      <c r="B223" s="96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4"/>
      <c r="N223"/>
    </row>
    <row r="224" spans="1:14" ht="15.75" x14ac:dyDescent="0.25">
      <c r="A224" s="281"/>
      <c r="B224" s="96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4"/>
      <c r="N224"/>
    </row>
    <row r="225" spans="1:14" ht="15.75" x14ac:dyDescent="0.25">
      <c r="A225" s="281"/>
      <c r="B225" s="96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4"/>
      <c r="N225"/>
    </row>
    <row r="226" spans="1:14" ht="15.75" x14ac:dyDescent="0.25">
      <c r="A226" s="281"/>
      <c r="B226" s="96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4"/>
      <c r="N226"/>
    </row>
    <row r="227" spans="1:14" ht="15.75" x14ac:dyDescent="0.25">
      <c r="A227" s="281"/>
      <c r="B227" s="96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4"/>
      <c r="N227"/>
    </row>
    <row r="228" spans="1:14" ht="15.75" x14ac:dyDescent="0.2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4"/>
      <c r="N228"/>
    </row>
    <row r="229" spans="1:14" ht="15.75" x14ac:dyDescent="0.2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4"/>
      <c r="N229"/>
    </row>
    <row r="230" spans="1:14" ht="15.75" x14ac:dyDescent="0.2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4"/>
      <c r="N230"/>
    </row>
    <row r="231" spans="1:14" ht="15.75" x14ac:dyDescent="0.25">
      <c r="A231" s="90" t="s">
        <v>170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4"/>
      <c r="N231"/>
    </row>
    <row r="232" spans="1:14" ht="15.75" x14ac:dyDescent="0.25">
      <c r="A232" s="92" t="s">
        <v>33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4"/>
      <c r="N232"/>
    </row>
    <row r="233" spans="1:14" ht="15.75" x14ac:dyDescent="0.25">
      <c r="A233" s="93" t="s">
        <v>34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4"/>
      <c r="N233"/>
    </row>
    <row r="234" spans="1:14" ht="15.75" x14ac:dyDescent="0.25">
      <c r="A234" s="93" t="s">
        <v>35</v>
      </c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4"/>
      <c r="N234"/>
    </row>
    <row r="235" spans="1:14" ht="15.75" x14ac:dyDescent="0.2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4"/>
      <c r="N235"/>
    </row>
    <row r="236" spans="1:14" ht="15.75" x14ac:dyDescent="0.2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4"/>
    </row>
    <row r="237" spans="1:14" ht="15.75" x14ac:dyDescent="0.2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4"/>
    </row>
    <row r="238" spans="1:14" ht="15.75" x14ac:dyDescent="0.2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4"/>
    </row>
    <row r="239" spans="1:14" ht="15.75" x14ac:dyDescent="0.2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4"/>
    </row>
    <row r="240" spans="1:14" s="3" customFormat="1" ht="15.75" x14ac:dyDescent="0.2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N240" s="270"/>
    </row>
    <row r="241" spans="14:14" s="3" customFormat="1" x14ac:dyDescent="0.25">
      <c r="N241" s="270"/>
    </row>
    <row r="242" spans="14:14" s="3" customFormat="1" x14ac:dyDescent="0.25">
      <c r="N242" s="270"/>
    </row>
  </sheetData>
  <phoneticPr fontId="0" type="noConversion"/>
  <pageMargins left="0.196850393700787" right="0.196850393700787" top="0.39370078740157499" bottom="0.39370078740157499" header="0.31496062992126" footer="0.31496062992126"/>
  <pageSetup scale="74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87"/>
  <sheetViews>
    <sheetView tabSelected="1" zoomScale="80" zoomScaleNormal="80" workbookViewId="0">
      <selection activeCell="D1" sqref="D1"/>
    </sheetView>
  </sheetViews>
  <sheetFormatPr defaultColWidth="9.140625" defaultRowHeight="15" x14ac:dyDescent="0.25"/>
  <cols>
    <col min="1" max="1" width="9" customWidth="1"/>
    <col min="2" max="2" width="1.7109375" customWidth="1"/>
    <col min="3" max="3" width="4.42578125" customWidth="1"/>
    <col min="4" max="5" width="10.42578125" customWidth="1"/>
    <col min="6" max="6" width="16.7109375" customWidth="1"/>
    <col min="7" max="7" width="43.140625" customWidth="1"/>
    <col min="8" max="8" width="20.42578125" customWidth="1"/>
    <col min="9" max="9" width="19.42578125" customWidth="1"/>
    <col min="10" max="10" width="25.140625" customWidth="1"/>
    <col min="11" max="11" width="21.140625" customWidth="1"/>
    <col min="12" max="12" width="20.140625" customWidth="1"/>
    <col min="13" max="13" width="16" customWidth="1"/>
    <col min="14" max="14" width="13.28515625" customWidth="1"/>
    <col min="15" max="15" width="16.42578125" customWidth="1"/>
    <col min="16" max="16" width="16" customWidth="1"/>
    <col min="17" max="17" width="19.28515625" customWidth="1"/>
    <col min="18" max="18" width="3" customWidth="1"/>
    <col min="19" max="19" width="6" style="22" customWidth="1"/>
    <col min="20" max="22" width="12.5703125" style="22" customWidth="1"/>
    <col min="23" max="23" width="6.42578125" style="251" hidden="1" customWidth="1"/>
    <col min="24" max="24" width="7.28515625" style="251" hidden="1" customWidth="1"/>
    <col min="25" max="25" width="17.5703125" style="252" hidden="1" customWidth="1"/>
    <col min="26" max="26" width="13" style="251" hidden="1" customWidth="1"/>
    <col min="27" max="27" width="10.5703125" style="22" bestFit="1" customWidth="1"/>
    <col min="28" max="28" width="11.42578125" style="22" customWidth="1"/>
    <col min="29" max="29" width="10.5703125" bestFit="1" customWidth="1"/>
    <col min="30" max="30" width="9.5703125" bestFit="1" customWidth="1"/>
    <col min="32" max="32" width="9.5703125" bestFit="1" customWidth="1"/>
    <col min="34" max="34" width="10.5703125" bestFit="1" customWidth="1"/>
  </cols>
  <sheetData>
    <row r="1" spans="1:27" x14ac:dyDescent="0.25">
      <c r="A1" s="287" t="s">
        <v>36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294" t="s">
        <v>2</v>
      </c>
      <c r="W1" s="205"/>
      <c r="X1" s="205"/>
      <c r="Y1" s="206"/>
      <c r="Z1" s="205"/>
    </row>
    <row r="2" spans="1:27" s="2" customFormat="1" ht="21" x14ac:dyDescent="0.35">
      <c r="A2" s="6"/>
      <c r="B2" s="61"/>
      <c r="C2" s="85" t="s">
        <v>155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7"/>
      <c r="S2" s="109"/>
      <c r="W2" s="207"/>
      <c r="X2" s="207"/>
      <c r="Y2" s="207"/>
      <c r="Z2" s="207"/>
    </row>
    <row r="3" spans="1:27" x14ac:dyDescent="0.25">
      <c r="A3" s="62"/>
      <c r="B3" s="62"/>
      <c r="C3" s="25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25"/>
      <c r="R3" s="45"/>
      <c r="S3" s="86"/>
      <c r="W3" s="208"/>
      <c r="X3" s="208"/>
      <c r="Y3" s="209"/>
      <c r="Z3" s="208"/>
    </row>
    <row r="4" spans="1:27" x14ac:dyDescent="0.25">
      <c r="A4" s="62"/>
      <c r="B4" s="62"/>
      <c r="C4" s="46"/>
      <c r="D4" s="111"/>
      <c r="E4" s="111"/>
      <c r="F4" s="111"/>
      <c r="G4" s="111"/>
      <c r="H4" s="111"/>
      <c r="I4" s="11"/>
      <c r="J4" s="11"/>
      <c r="K4" s="11"/>
      <c r="L4" s="11"/>
      <c r="M4" s="11"/>
      <c r="N4" s="11"/>
      <c r="O4" s="11"/>
      <c r="P4" s="11"/>
      <c r="Q4" s="12"/>
      <c r="R4" s="10"/>
      <c r="S4" s="50"/>
      <c r="W4" s="210"/>
      <c r="X4" s="210"/>
      <c r="Y4" s="211"/>
      <c r="Z4" s="210"/>
    </row>
    <row r="5" spans="1:27" ht="15.75" x14ac:dyDescent="0.25">
      <c r="A5" s="62"/>
      <c r="B5" s="62"/>
      <c r="C5" s="33"/>
      <c r="D5" s="117" t="s">
        <v>39</v>
      </c>
      <c r="E5" s="25"/>
      <c r="F5" s="25"/>
      <c r="G5" s="25"/>
      <c r="H5" s="25"/>
      <c r="I5" s="25"/>
      <c r="J5" s="25"/>
      <c r="K5" s="25"/>
      <c r="L5" s="9"/>
      <c r="M5" s="9"/>
      <c r="N5" s="9"/>
      <c r="O5" s="9"/>
      <c r="P5" s="9"/>
      <c r="Q5" s="13"/>
      <c r="R5" s="10"/>
      <c r="S5" s="50"/>
      <c r="W5" s="205"/>
      <c r="X5" s="212"/>
      <c r="Y5" s="213"/>
      <c r="Z5" s="212"/>
      <c r="AA5" s="24"/>
    </row>
    <row r="6" spans="1:27" ht="15.75" x14ac:dyDescent="0.25">
      <c r="A6" s="62"/>
      <c r="B6" s="62"/>
      <c r="C6" s="33"/>
      <c r="D6" s="116" t="s">
        <v>40</v>
      </c>
      <c r="E6" s="80"/>
      <c r="F6" s="80"/>
      <c r="G6" s="84"/>
      <c r="H6" s="84"/>
      <c r="I6" s="352"/>
      <c r="J6" s="352"/>
      <c r="K6" s="30"/>
      <c r="L6" s="14"/>
      <c r="M6" s="14"/>
      <c r="N6" s="9"/>
      <c r="O6" s="21"/>
      <c r="P6" s="21"/>
      <c r="Q6" s="18"/>
      <c r="R6" s="10"/>
      <c r="S6" s="50"/>
      <c r="W6" s="214"/>
      <c r="X6" s="215"/>
      <c r="Y6" s="216"/>
      <c r="Z6" s="212"/>
      <c r="AA6" s="285"/>
    </row>
    <row r="7" spans="1:27" ht="15.75" x14ac:dyDescent="0.25">
      <c r="A7" s="62"/>
      <c r="B7" s="62"/>
      <c r="C7" s="33"/>
      <c r="D7" s="116" t="s">
        <v>41</v>
      </c>
      <c r="E7" s="80"/>
      <c r="F7" s="80"/>
      <c r="G7" s="84"/>
      <c r="H7" s="84"/>
      <c r="I7" s="352"/>
      <c r="J7" s="352"/>
      <c r="K7" s="30"/>
      <c r="L7" s="14"/>
      <c r="M7" s="14"/>
      <c r="N7" s="21"/>
      <c r="O7" s="9"/>
      <c r="P7" s="9"/>
      <c r="Q7" s="13"/>
      <c r="R7" s="10"/>
      <c r="S7" s="50"/>
      <c r="W7" s="214"/>
      <c r="X7" s="215"/>
      <c r="Y7" s="216"/>
      <c r="Z7" s="212"/>
      <c r="AA7" s="24"/>
    </row>
    <row r="8" spans="1:27" ht="15.75" x14ac:dyDescent="0.25">
      <c r="A8" s="62"/>
      <c r="B8" s="62"/>
      <c r="C8" s="33"/>
      <c r="D8" s="116" t="s">
        <v>42</v>
      </c>
      <c r="E8" s="80"/>
      <c r="F8" s="84"/>
      <c r="G8" s="84"/>
      <c r="H8" s="84"/>
      <c r="I8" s="352"/>
      <c r="J8" s="352"/>
      <c r="K8" s="176"/>
      <c r="L8" s="14"/>
      <c r="M8" s="14"/>
      <c r="N8" s="21"/>
      <c r="O8" s="9"/>
      <c r="P8" s="9"/>
      <c r="Q8" s="13"/>
      <c r="R8" s="10"/>
      <c r="S8" s="50"/>
      <c r="W8" s="214"/>
      <c r="X8" s="215"/>
      <c r="Y8" s="216"/>
      <c r="Z8" s="212"/>
    </row>
    <row r="9" spans="1:27" ht="15.75" x14ac:dyDescent="0.25">
      <c r="A9" s="62"/>
      <c r="B9" s="62"/>
      <c r="C9" s="33"/>
      <c r="D9" s="116" t="s">
        <v>43</v>
      </c>
      <c r="E9" s="80"/>
      <c r="F9" s="80"/>
      <c r="G9" s="84"/>
      <c r="H9" s="84"/>
      <c r="I9" s="352"/>
      <c r="J9" s="352"/>
      <c r="K9" s="30"/>
      <c r="L9" s="14"/>
      <c r="M9" s="14"/>
      <c r="N9" s="9"/>
      <c r="O9" s="9"/>
      <c r="P9" s="9"/>
      <c r="Q9" s="13"/>
      <c r="R9" s="10"/>
      <c r="S9" s="50"/>
      <c r="W9" s="214"/>
      <c r="X9" s="215"/>
      <c r="Y9" s="216"/>
      <c r="Z9" s="212"/>
    </row>
    <row r="10" spans="1:27" ht="15.75" x14ac:dyDescent="0.25">
      <c r="A10" s="62"/>
      <c r="B10" s="62"/>
      <c r="C10" s="33"/>
      <c r="D10" s="147" t="s">
        <v>44</v>
      </c>
      <c r="E10" s="30"/>
      <c r="F10" s="30"/>
      <c r="G10" s="83"/>
      <c r="H10" s="83"/>
      <c r="I10" s="352"/>
      <c r="J10" s="352"/>
      <c r="K10" s="30"/>
      <c r="L10" s="14"/>
      <c r="M10" s="14"/>
      <c r="N10" s="9"/>
      <c r="O10" s="9"/>
      <c r="P10" s="9"/>
      <c r="Q10" s="13"/>
      <c r="R10" s="10"/>
      <c r="S10" s="50"/>
      <c r="W10" s="217"/>
      <c r="X10" s="215"/>
      <c r="Y10" s="216"/>
      <c r="Z10" s="212"/>
    </row>
    <row r="11" spans="1:27" ht="15.75" x14ac:dyDescent="0.25">
      <c r="A11" s="62"/>
      <c r="B11" s="62"/>
      <c r="C11" s="33"/>
      <c r="D11" s="26"/>
      <c r="E11" s="26"/>
      <c r="F11" s="26"/>
      <c r="G11" s="26"/>
      <c r="H11" s="26"/>
      <c r="I11" s="352"/>
      <c r="J11" s="352"/>
      <c r="K11" s="30"/>
      <c r="L11" s="14"/>
      <c r="M11" s="14"/>
      <c r="N11" s="9"/>
      <c r="O11" s="70"/>
      <c r="P11" s="70"/>
      <c r="Q11" s="13"/>
      <c r="R11" s="10"/>
      <c r="S11" s="50"/>
      <c r="W11" s="218"/>
      <c r="X11" s="215"/>
      <c r="Y11" s="216"/>
      <c r="Z11" s="212"/>
    </row>
    <row r="12" spans="1:27" ht="15.75" x14ac:dyDescent="0.25">
      <c r="A12" s="62"/>
      <c r="B12" s="62"/>
      <c r="C12" s="33"/>
      <c r="D12" s="26"/>
      <c r="E12" s="26"/>
      <c r="F12" s="26"/>
      <c r="G12" s="26"/>
      <c r="H12" s="26"/>
      <c r="I12" s="352"/>
      <c r="J12" s="352"/>
      <c r="K12" s="30"/>
      <c r="L12" s="14"/>
      <c r="M12" s="14"/>
      <c r="N12" s="9"/>
      <c r="O12" s="9"/>
      <c r="P12" s="9"/>
      <c r="Q12" s="13"/>
      <c r="R12" s="10"/>
      <c r="S12" s="50"/>
      <c r="W12" s="218"/>
      <c r="X12" s="215"/>
      <c r="Y12" s="216"/>
      <c r="Z12" s="212"/>
    </row>
    <row r="13" spans="1:27" x14ac:dyDescent="0.25">
      <c r="A13" s="62"/>
      <c r="B13" s="62"/>
      <c r="C13" s="37"/>
      <c r="D13" s="27"/>
      <c r="E13" s="27"/>
      <c r="F13" s="27"/>
      <c r="G13" s="27"/>
      <c r="H13" s="27"/>
      <c r="I13" s="28"/>
      <c r="J13" s="29"/>
      <c r="K13" s="29"/>
      <c r="L13" s="15"/>
      <c r="M13" s="15"/>
      <c r="N13" s="15"/>
      <c r="O13" s="15"/>
      <c r="P13" s="15"/>
      <c r="Q13" s="16"/>
      <c r="R13" s="10"/>
      <c r="S13" s="50"/>
      <c r="W13" s="218"/>
      <c r="X13" s="212"/>
      <c r="Y13" s="213"/>
      <c r="Z13" s="212"/>
    </row>
    <row r="14" spans="1:27" x14ac:dyDescent="0.25">
      <c r="A14" s="62"/>
      <c r="B14" s="62"/>
      <c r="C14" s="25"/>
      <c r="D14" s="26"/>
      <c r="E14" s="26"/>
      <c r="F14" s="26"/>
      <c r="G14" s="26"/>
      <c r="H14" s="26"/>
      <c r="I14" s="30"/>
      <c r="J14" s="25"/>
      <c r="K14" s="25"/>
      <c r="L14" s="9"/>
      <c r="M14" s="9"/>
      <c r="N14" s="9"/>
      <c r="O14" s="9"/>
      <c r="P14" s="9"/>
      <c r="Q14" s="9"/>
      <c r="R14" s="10"/>
      <c r="S14" s="50"/>
      <c r="W14" s="218"/>
      <c r="X14" s="212"/>
      <c r="Y14" s="213"/>
      <c r="Z14" s="212"/>
    </row>
    <row r="15" spans="1:27" x14ac:dyDescent="0.25">
      <c r="A15" s="62"/>
      <c r="B15" s="62"/>
      <c r="C15" s="46"/>
      <c r="D15" s="81"/>
      <c r="E15" s="81"/>
      <c r="F15" s="81"/>
      <c r="G15" s="81"/>
      <c r="H15" s="81"/>
      <c r="I15" s="31"/>
      <c r="J15" s="32"/>
      <c r="K15" s="32"/>
      <c r="L15" s="17"/>
      <c r="M15" s="17"/>
      <c r="N15" s="17"/>
      <c r="O15" s="17"/>
      <c r="P15" s="17"/>
      <c r="Q15" s="12"/>
      <c r="R15" s="10"/>
      <c r="S15" s="50"/>
      <c r="W15" s="218"/>
      <c r="X15" s="212"/>
      <c r="Y15" s="213"/>
      <c r="Z15" s="212"/>
    </row>
    <row r="16" spans="1:27" ht="15.75" x14ac:dyDescent="0.25">
      <c r="A16" s="62"/>
      <c r="B16" s="62"/>
      <c r="C16" s="33"/>
      <c r="D16" s="117" t="s">
        <v>45</v>
      </c>
      <c r="E16" s="26"/>
      <c r="F16" s="26"/>
      <c r="G16" s="26"/>
      <c r="H16" s="26"/>
      <c r="I16" s="30"/>
      <c r="J16" s="25"/>
      <c r="K16" s="25"/>
      <c r="L16" s="9"/>
      <c r="M16" s="9"/>
      <c r="N16" s="9"/>
      <c r="O16" s="9"/>
      <c r="P16" s="9"/>
      <c r="Q16" s="13"/>
      <c r="R16" s="10"/>
      <c r="S16" s="50"/>
      <c r="W16" s="218"/>
      <c r="X16" s="212"/>
      <c r="Y16" s="213"/>
      <c r="Z16" s="212"/>
    </row>
    <row r="17" spans="1:26" ht="15.75" x14ac:dyDescent="0.25">
      <c r="A17" s="62"/>
      <c r="B17" s="62"/>
      <c r="C17" s="33"/>
      <c r="D17" s="147" t="s">
        <v>46</v>
      </c>
      <c r="E17" s="80"/>
      <c r="F17" s="80"/>
      <c r="G17" s="84"/>
      <c r="H17" s="84"/>
      <c r="I17" s="352"/>
      <c r="J17" s="352"/>
      <c r="K17" s="30"/>
      <c r="L17" s="14"/>
      <c r="M17" s="14"/>
      <c r="N17" s="14"/>
      <c r="O17" s="9"/>
      <c r="P17" s="9"/>
      <c r="Q17" s="13"/>
      <c r="R17" s="10"/>
      <c r="S17" s="50"/>
      <c r="W17" s="214"/>
      <c r="X17" s="215"/>
      <c r="Y17" s="216"/>
      <c r="Z17" s="219"/>
    </row>
    <row r="18" spans="1:26" ht="15.75" x14ac:dyDescent="0.25">
      <c r="A18" s="62"/>
      <c r="B18" s="62"/>
      <c r="C18" s="33"/>
      <c r="D18" s="147" t="s">
        <v>47</v>
      </c>
      <c r="E18" s="80"/>
      <c r="F18" s="80"/>
      <c r="G18" s="84"/>
      <c r="H18" s="84"/>
      <c r="I18" s="353"/>
      <c r="J18" s="353"/>
      <c r="K18" s="30"/>
      <c r="L18" s="14"/>
      <c r="M18" s="14"/>
      <c r="N18" s="9"/>
      <c r="O18" s="9"/>
      <c r="P18" s="9"/>
      <c r="Q18" s="13"/>
      <c r="R18" s="10"/>
      <c r="S18" s="50"/>
      <c r="W18" s="214"/>
      <c r="X18" s="215"/>
      <c r="Y18" s="216"/>
      <c r="Z18" s="212"/>
    </row>
    <row r="19" spans="1:26" ht="15.75" x14ac:dyDescent="0.25">
      <c r="A19" s="62"/>
      <c r="B19" s="62"/>
      <c r="C19" s="33"/>
      <c r="D19" s="147" t="s">
        <v>48</v>
      </c>
      <c r="E19" s="80"/>
      <c r="F19" s="80"/>
      <c r="G19" s="84"/>
      <c r="H19" s="84"/>
      <c r="I19" s="354"/>
      <c r="J19" s="353"/>
      <c r="K19" s="177"/>
      <c r="L19" s="14"/>
      <c r="M19" s="14"/>
      <c r="N19" s="9"/>
      <c r="O19" s="9"/>
      <c r="P19" s="9"/>
      <c r="Q19" s="13"/>
      <c r="R19" s="10"/>
      <c r="S19" s="50"/>
      <c r="W19" s="214"/>
      <c r="X19" s="215"/>
      <c r="Y19" s="216"/>
      <c r="Z19" s="212"/>
    </row>
    <row r="20" spans="1:26" x14ac:dyDescent="0.25">
      <c r="A20" s="62"/>
      <c r="B20" s="62"/>
      <c r="C20" s="37"/>
      <c r="D20" s="29"/>
      <c r="E20" s="29"/>
      <c r="F20" s="29"/>
      <c r="G20" s="29"/>
      <c r="H20" s="29"/>
      <c r="I20" s="29"/>
      <c r="J20" s="29"/>
      <c r="K20" s="29"/>
      <c r="L20" s="15"/>
      <c r="M20" s="15"/>
      <c r="N20" s="15"/>
      <c r="O20" s="15"/>
      <c r="P20" s="15"/>
      <c r="Q20" s="16"/>
      <c r="R20" s="10"/>
      <c r="S20" s="50"/>
      <c r="W20" s="205"/>
      <c r="X20" s="212"/>
      <c r="Y20" s="213"/>
      <c r="Z20" s="212"/>
    </row>
    <row r="21" spans="1:26" x14ac:dyDescent="0.25">
      <c r="A21" s="62"/>
      <c r="B21" s="62"/>
      <c r="C21" s="25"/>
      <c r="D21" s="25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10"/>
      <c r="S21" s="50"/>
      <c r="W21" s="212"/>
      <c r="X21" s="212"/>
      <c r="Y21" s="213"/>
      <c r="Z21" s="212"/>
    </row>
    <row r="22" spans="1:26" x14ac:dyDescent="0.25">
      <c r="A22" s="62"/>
      <c r="B22" s="62"/>
      <c r="C22" s="46"/>
      <c r="D22" s="32"/>
      <c r="E22" s="32"/>
      <c r="F22" s="32"/>
      <c r="G22" s="32"/>
      <c r="H22" s="32"/>
      <c r="I22" s="17"/>
      <c r="J22" s="17"/>
      <c r="K22" s="17"/>
      <c r="L22" s="17"/>
      <c r="M22" s="178"/>
      <c r="N22" s="178"/>
      <c r="O22" s="178"/>
      <c r="P22" s="178"/>
      <c r="Q22" s="179"/>
      <c r="R22" s="10"/>
      <c r="S22" s="50"/>
      <c r="W22" s="212"/>
      <c r="X22" s="212"/>
      <c r="Y22" s="213"/>
      <c r="Z22" s="212"/>
    </row>
    <row r="23" spans="1:26" ht="15.75" x14ac:dyDescent="0.25">
      <c r="A23" s="62"/>
      <c r="B23" s="62"/>
      <c r="C23" s="33"/>
      <c r="D23" s="117" t="s">
        <v>49</v>
      </c>
      <c r="E23" s="118"/>
      <c r="F23" s="118"/>
      <c r="G23" s="118"/>
      <c r="H23" s="118"/>
      <c r="I23" s="118"/>
      <c r="J23" s="118"/>
      <c r="K23" s="173"/>
      <c r="L23" s="200"/>
      <c r="M23" s="184"/>
      <c r="N23" s="180"/>
      <c r="O23" s="180"/>
      <c r="P23" s="180"/>
      <c r="Q23" s="34"/>
      <c r="R23" s="10"/>
      <c r="S23" s="50"/>
      <c r="W23" s="220"/>
      <c r="X23" s="205"/>
      <c r="Y23" s="221"/>
      <c r="Z23" s="220"/>
    </row>
    <row r="24" spans="1:26" ht="15.75" x14ac:dyDescent="0.25">
      <c r="A24" s="62"/>
      <c r="B24" s="62"/>
      <c r="C24" s="33"/>
      <c r="D24" s="147" t="s">
        <v>157</v>
      </c>
      <c r="E24" s="120"/>
      <c r="F24" s="120"/>
      <c r="G24" s="120"/>
      <c r="H24" s="120"/>
      <c r="I24" s="120"/>
      <c r="J24" s="297"/>
      <c r="K24" s="173"/>
      <c r="L24" s="201"/>
      <c r="M24" s="185"/>
      <c r="N24" s="180"/>
      <c r="O24" s="180"/>
      <c r="P24" s="186"/>
      <c r="Q24" s="35"/>
      <c r="R24" s="10"/>
      <c r="S24" s="50"/>
      <c r="W24" s="204"/>
      <c r="X24" s="205"/>
      <c r="Y24" s="221"/>
      <c r="Z24" s="220"/>
    </row>
    <row r="25" spans="1:26" ht="15.75" x14ac:dyDescent="0.25">
      <c r="A25" s="62"/>
      <c r="B25" s="62"/>
      <c r="C25" s="33"/>
      <c r="D25" s="147" t="s">
        <v>50</v>
      </c>
      <c r="E25" s="120"/>
      <c r="F25" s="120"/>
      <c r="G25" s="120"/>
      <c r="H25" s="120"/>
      <c r="I25" s="120"/>
      <c r="J25" s="297"/>
      <c r="K25" s="201"/>
      <c r="L25" s="202"/>
      <c r="M25" s="185"/>
      <c r="N25" s="180"/>
      <c r="O25" s="180"/>
      <c r="P25" s="186"/>
      <c r="Q25" s="34"/>
      <c r="R25" s="10"/>
      <c r="S25" s="50"/>
      <c r="W25" s="204"/>
      <c r="X25" s="205"/>
      <c r="Y25" s="221"/>
      <c r="Z25" s="220"/>
    </row>
    <row r="26" spans="1:26" ht="15.75" x14ac:dyDescent="0.25">
      <c r="A26" s="62"/>
      <c r="B26" s="62"/>
      <c r="C26" s="33"/>
      <c r="D26" s="147" t="s">
        <v>114</v>
      </c>
      <c r="E26" s="119"/>
      <c r="F26" s="119"/>
      <c r="G26" s="119"/>
      <c r="H26" s="119"/>
      <c r="I26" s="119"/>
      <c r="J26" s="298"/>
      <c r="K26" s="201"/>
      <c r="L26" s="201"/>
      <c r="M26" s="185"/>
      <c r="N26" s="180"/>
      <c r="O26" s="180"/>
      <c r="P26" s="186"/>
      <c r="Q26" s="34"/>
      <c r="R26" s="10"/>
      <c r="S26" s="50"/>
      <c r="W26" s="204"/>
      <c r="X26" s="205"/>
      <c r="Y26" s="221"/>
      <c r="Z26" s="220"/>
    </row>
    <row r="27" spans="1:26" ht="15.75" x14ac:dyDescent="0.25">
      <c r="A27" s="62"/>
      <c r="B27" s="62"/>
      <c r="C27" s="33"/>
      <c r="D27" s="147" t="s">
        <v>115</v>
      </c>
      <c r="E27" s="119"/>
      <c r="F27" s="119"/>
      <c r="G27" s="119"/>
      <c r="H27" s="119"/>
      <c r="I27" s="119"/>
      <c r="J27" s="298"/>
      <c r="K27" s="36"/>
      <c r="L27" s="36"/>
      <c r="M27" s="185"/>
      <c r="N27" s="180"/>
      <c r="O27" s="180"/>
      <c r="P27" s="186"/>
      <c r="Q27" s="34"/>
      <c r="R27" s="10"/>
      <c r="S27" s="50"/>
      <c r="W27" s="204"/>
      <c r="X27" s="205"/>
      <c r="Y27" s="221"/>
      <c r="Z27" s="220"/>
    </row>
    <row r="28" spans="1:26" x14ac:dyDescent="0.25">
      <c r="A28" s="62"/>
      <c r="B28" s="62"/>
      <c r="C28" s="37"/>
      <c r="D28" s="38"/>
      <c r="E28" s="38"/>
      <c r="F28" s="38"/>
      <c r="G28" s="38"/>
      <c r="H28" s="38"/>
      <c r="I28" s="39"/>
      <c r="J28" s="40"/>
      <c r="K28" s="40"/>
      <c r="L28" s="29"/>
      <c r="M28" s="181"/>
      <c r="N28" s="181"/>
      <c r="O28" s="181"/>
      <c r="P28" s="181"/>
      <c r="Q28" s="182"/>
      <c r="R28" s="10"/>
      <c r="S28" s="50"/>
      <c r="W28" s="222"/>
      <c r="X28" s="205"/>
      <c r="Y28" s="206"/>
      <c r="Z28" s="205"/>
    </row>
    <row r="29" spans="1:26" x14ac:dyDescent="0.25">
      <c r="A29" s="62"/>
      <c r="B29" s="62"/>
      <c r="C29" s="25"/>
      <c r="D29" s="79"/>
      <c r="E29" s="79"/>
      <c r="F29" s="79"/>
      <c r="G29" s="79"/>
      <c r="H29" s="79"/>
      <c r="I29" s="36"/>
      <c r="J29" s="80"/>
      <c r="K29" s="80"/>
      <c r="L29" s="25"/>
      <c r="M29" s="183"/>
      <c r="N29" s="183"/>
      <c r="O29" s="183"/>
      <c r="P29" s="183"/>
      <c r="Q29" s="183"/>
      <c r="R29" s="10"/>
      <c r="S29" s="50"/>
      <c r="W29" s="222"/>
      <c r="X29" s="205"/>
      <c r="Y29" s="206"/>
      <c r="Z29" s="205"/>
    </row>
    <row r="30" spans="1:26" x14ac:dyDescent="0.25">
      <c r="A30" s="62"/>
      <c r="B30" s="62"/>
      <c r="C30" s="46"/>
      <c r="D30" s="81"/>
      <c r="E30" s="81"/>
      <c r="F30" s="81"/>
      <c r="G30" s="81"/>
      <c r="H30" s="81"/>
      <c r="I30" s="31"/>
      <c r="J30" s="32"/>
      <c r="K30" s="32"/>
      <c r="L30" s="17"/>
      <c r="M30" s="17"/>
      <c r="N30" s="17"/>
      <c r="O30" s="17"/>
      <c r="P30" s="17"/>
      <c r="Q30" s="12"/>
      <c r="R30" s="10"/>
      <c r="S30" s="50"/>
      <c r="W30" s="222"/>
      <c r="X30" s="205"/>
      <c r="Y30" s="206"/>
      <c r="Z30" s="205"/>
    </row>
    <row r="31" spans="1:26" ht="15.75" x14ac:dyDescent="0.25">
      <c r="A31" s="62"/>
      <c r="B31" s="62"/>
      <c r="C31" s="33"/>
      <c r="D31" s="117" t="s">
        <v>51</v>
      </c>
      <c r="E31" s="26"/>
      <c r="F31" s="26"/>
      <c r="G31" s="26"/>
      <c r="H31" s="26"/>
      <c r="I31" s="30"/>
      <c r="J31" s="25"/>
      <c r="K31" s="25"/>
      <c r="L31" s="9"/>
      <c r="M31" s="9"/>
      <c r="N31" s="9"/>
      <c r="O31" s="9"/>
      <c r="P31" s="9"/>
      <c r="Q31" s="13"/>
      <c r="R31" s="10"/>
      <c r="S31" s="50"/>
      <c r="W31" s="222"/>
      <c r="X31" s="205"/>
      <c r="Y31" s="206"/>
      <c r="Z31" s="205"/>
    </row>
    <row r="32" spans="1:26" ht="15.75" x14ac:dyDescent="0.25">
      <c r="A32" s="62"/>
      <c r="B32" s="62"/>
      <c r="C32" s="33"/>
      <c r="D32" s="147" t="s">
        <v>52</v>
      </c>
      <c r="E32" s="80"/>
      <c r="F32" s="80"/>
      <c r="G32" s="84"/>
      <c r="H32" s="84"/>
      <c r="I32" s="144"/>
      <c r="J32" s="346"/>
      <c r="K32" s="147"/>
      <c r="L32" s="14"/>
      <c r="M32" s="14"/>
      <c r="N32" s="14"/>
      <c r="O32" s="9"/>
      <c r="P32" s="9"/>
      <c r="Q32" s="13"/>
      <c r="R32" s="10"/>
      <c r="S32" s="50"/>
      <c r="W32" s="222"/>
      <c r="X32" s="205"/>
      <c r="Y32" s="206"/>
      <c r="Z32" s="205"/>
    </row>
    <row r="33" spans="1:34" ht="15.75" x14ac:dyDescent="0.25">
      <c r="A33" s="62"/>
      <c r="B33" s="62"/>
      <c r="C33" s="33"/>
      <c r="D33" s="147" t="s">
        <v>53</v>
      </c>
      <c r="E33" s="80"/>
      <c r="F33" s="80"/>
      <c r="G33" s="84"/>
      <c r="H33" s="84"/>
      <c r="I33" s="144"/>
      <c r="J33" s="346"/>
      <c r="K33" s="147"/>
      <c r="L33" s="14"/>
      <c r="M33" s="14"/>
      <c r="N33" s="9"/>
      <c r="O33" s="9"/>
      <c r="P33" s="9"/>
      <c r="Q33" s="13"/>
      <c r="R33" s="10"/>
      <c r="S33" s="50"/>
      <c r="W33" s="222"/>
      <c r="X33" s="205"/>
      <c r="Y33" s="206"/>
      <c r="Z33" s="205"/>
    </row>
    <row r="34" spans="1:34" ht="15.75" x14ac:dyDescent="0.25">
      <c r="A34" s="62"/>
      <c r="B34" s="62"/>
      <c r="C34" s="33"/>
      <c r="D34" s="147" t="s">
        <v>116</v>
      </c>
      <c r="E34" s="80"/>
      <c r="F34" s="80"/>
      <c r="G34" s="84"/>
      <c r="H34" s="84"/>
      <c r="I34" s="283"/>
      <c r="J34" s="346"/>
      <c r="K34" s="147"/>
      <c r="L34" s="14"/>
      <c r="M34" s="14"/>
      <c r="N34" s="9"/>
      <c r="O34" s="9"/>
      <c r="P34" s="9"/>
      <c r="Q34" s="13"/>
      <c r="R34" s="10"/>
      <c r="S34" s="50"/>
      <c r="W34" s="222"/>
      <c r="X34" s="205"/>
      <c r="Y34" s="206"/>
      <c r="Z34" s="205"/>
    </row>
    <row r="35" spans="1:34" ht="15.75" x14ac:dyDescent="0.25">
      <c r="A35" s="62"/>
      <c r="B35" s="62"/>
      <c r="C35" s="33"/>
      <c r="D35" s="147" t="s">
        <v>127</v>
      </c>
      <c r="E35" s="80"/>
      <c r="F35" s="80"/>
      <c r="G35" s="84"/>
      <c r="H35" s="84"/>
      <c r="I35" s="283"/>
      <c r="J35" s="346"/>
      <c r="K35" s="147"/>
      <c r="L35" s="14"/>
      <c r="M35" s="14"/>
      <c r="N35" s="9"/>
      <c r="O35" s="9"/>
      <c r="P35" s="9"/>
      <c r="Q35" s="13"/>
      <c r="R35" s="10"/>
      <c r="S35" s="50"/>
      <c r="W35" s="222"/>
      <c r="X35" s="205"/>
      <c r="Y35" s="206"/>
      <c r="Z35" s="205"/>
    </row>
    <row r="36" spans="1:34" ht="15.75" x14ac:dyDescent="0.25">
      <c r="A36" s="62"/>
      <c r="B36" s="62"/>
      <c r="C36" s="33"/>
      <c r="D36" s="284" t="s">
        <v>156</v>
      </c>
      <c r="E36" s="80"/>
      <c r="F36" s="80"/>
      <c r="G36" s="84"/>
      <c r="H36" s="84"/>
      <c r="I36" s="283"/>
      <c r="J36" s="147"/>
      <c r="K36" s="147"/>
      <c r="L36" s="14"/>
      <c r="M36" s="14"/>
      <c r="N36" s="9"/>
      <c r="O36" s="9"/>
      <c r="P36" s="9"/>
      <c r="Q36" s="13"/>
      <c r="R36" s="10"/>
      <c r="S36" s="50"/>
      <c r="W36" s="222"/>
      <c r="X36" s="205"/>
      <c r="Y36" s="206"/>
      <c r="Z36" s="205"/>
    </row>
    <row r="37" spans="1:34" x14ac:dyDescent="0.25">
      <c r="A37" s="62"/>
      <c r="B37" s="62"/>
      <c r="C37" s="37"/>
      <c r="D37" s="29"/>
      <c r="E37" s="29"/>
      <c r="F37" s="29"/>
      <c r="G37" s="29"/>
      <c r="H37" s="29"/>
      <c r="I37" s="29"/>
      <c r="J37" s="29"/>
      <c r="K37" s="29"/>
      <c r="L37" s="15"/>
      <c r="M37" s="15"/>
      <c r="N37" s="15"/>
      <c r="O37" s="15"/>
      <c r="P37" s="15"/>
      <c r="Q37" s="16"/>
      <c r="R37" s="10"/>
      <c r="S37" s="50"/>
      <c r="W37" s="222"/>
      <c r="X37" s="205"/>
      <c r="Y37" s="206"/>
      <c r="Z37" s="205"/>
    </row>
    <row r="38" spans="1:34" x14ac:dyDescent="0.25">
      <c r="A38" s="62"/>
      <c r="B38" s="62"/>
      <c r="C38" s="25"/>
      <c r="D38" s="79"/>
      <c r="E38" s="79"/>
      <c r="F38" s="79"/>
      <c r="G38" s="79"/>
      <c r="H38" s="79"/>
      <c r="I38" s="36"/>
      <c r="J38" s="80"/>
      <c r="K38" s="80"/>
      <c r="L38" s="25"/>
      <c r="M38" s="183"/>
      <c r="N38" s="183"/>
      <c r="O38" s="183"/>
      <c r="P38" s="183"/>
      <c r="Q38" s="183"/>
      <c r="R38" s="10"/>
      <c r="S38" s="50"/>
      <c r="W38" s="222"/>
      <c r="X38" s="205"/>
      <c r="Y38" s="206"/>
      <c r="Z38" s="205"/>
    </row>
    <row r="39" spans="1:34" ht="15.75" x14ac:dyDescent="0.25">
      <c r="A39" s="62"/>
      <c r="B39" s="63"/>
      <c r="C39" s="103" t="s">
        <v>37</v>
      </c>
      <c r="D39" s="121"/>
      <c r="E39" s="122"/>
      <c r="F39" s="122"/>
      <c r="G39" s="122"/>
      <c r="H39" s="122"/>
      <c r="I39" s="122"/>
      <c r="J39" s="122"/>
      <c r="K39" s="123"/>
      <c r="L39" s="175" t="s">
        <v>67</v>
      </c>
      <c r="M39" s="121"/>
      <c r="N39" s="121"/>
      <c r="O39" s="121"/>
      <c r="P39" s="121"/>
      <c r="Q39" s="124"/>
      <c r="R39" s="10"/>
      <c r="S39" s="50"/>
      <c r="W39" s="224"/>
      <c r="X39" s="225"/>
      <c r="Y39" s="225"/>
      <c r="Z39" s="225"/>
    </row>
    <row r="40" spans="1:34" s="1" customFormat="1" ht="144" customHeight="1" x14ac:dyDescent="0.25">
      <c r="A40" s="112"/>
      <c r="B40" s="64"/>
      <c r="C40" s="42"/>
      <c r="D40" s="355" t="s">
        <v>18</v>
      </c>
      <c r="E40" s="356"/>
      <c r="F40" s="357"/>
      <c r="G40" s="125" t="s">
        <v>158</v>
      </c>
      <c r="H40" s="126" t="s">
        <v>22</v>
      </c>
      <c r="I40" s="126" t="s">
        <v>176</v>
      </c>
      <c r="J40" s="126" t="s">
        <v>159</v>
      </c>
      <c r="K40" s="126" t="s">
        <v>66</v>
      </c>
      <c r="L40" s="126" t="s">
        <v>68</v>
      </c>
      <c r="M40" s="126" t="s">
        <v>72</v>
      </c>
      <c r="N40" s="127" t="s">
        <v>75</v>
      </c>
      <c r="O40" s="127" t="s">
        <v>76</v>
      </c>
      <c r="P40" s="347" t="s">
        <v>118</v>
      </c>
      <c r="Q40" s="127" t="s">
        <v>78</v>
      </c>
      <c r="R40" s="19"/>
      <c r="S40" s="75"/>
      <c r="T40" s="23"/>
      <c r="U40" s="23"/>
      <c r="V40" s="23"/>
      <c r="W40" s="226"/>
      <c r="X40" s="226"/>
      <c r="Y40" s="227"/>
      <c r="Z40" s="226"/>
      <c r="AA40" s="23"/>
      <c r="AB40" s="23"/>
    </row>
    <row r="41" spans="1:34" s="1" customFormat="1" ht="15.75" x14ac:dyDescent="0.25">
      <c r="A41" s="337" t="s">
        <v>96</v>
      </c>
      <c r="B41" s="64"/>
      <c r="C41" s="54"/>
      <c r="D41" s="128"/>
      <c r="E41" s="129"/>
      <c r="F41" s="130"/>
      <c r="G41" s="131"/>
      <c r="H41" s="132"/>
      <c r="I41" s="132"/>
      <c r="J41" s="132"/>
      <c r="K41" s="132"/>
      <c r="L41" s="132"/>
      <c r="M41" s="132"/>
      <c r="N41" s="132"/>
      <c r="O41" s="132"/>
      <c r="P41" s="133"/>
      <c r="Q41" s="132"/>
      <c r="R41" s="19"/>
      <c r="S41" s="75"/>
      <c r="T41" s="23"/>
      <c r="U41" s="23"/>
      <c r="V41" s="23"/>
      <c r="W41" s="228"/>
      <c r="X41" s="228"/>
      <c r="Y41" s="229"/>
      <c r="Z41" s="228"/>
      <c r="AA41" s="23"/>
      <c r="AB41" s="23"/>
    </row>
    <row r="42" spans="1:34" ht="15.75" x14ac:dyDescent="0.25">
      <c r="A42" s="62" t="str">
        <f>IF(OR(D42&lt;&gt;"",H42&lt;&gt;"",I42&lt;&gt;"",J42&lt;&gt;"",K42&lt;&gt;""),"Montre","Cache")</f>
        <v>Cache</v>
      </c>
      <c r="B42" s="62"/>
      <c r="C42" s="72">
        <v>1</v>
      </c>
      <c r="D42" s="349"/>
      <c r="E42" s="350"/>
      <c r="F42" s="351"/>
      <c r="G42" s="299"/>
      <c r="H42" s="299"/>
      <c r="I42" s="300"/>
      <c r="J42" s="301"/>
      <c r="K42" s="302"/>
      <c r="L42" s="134" t="str">
        <f>IF(I42&lt;&gt;"",IF(I42&lt;24.69,"Complet",IF(I42&gt;26.67,"Aucune","Partiel")),"")</f>
        <v/>
      </c>
      <c r="M42" s="135" t="str">
        <f>IF(OR(I42=0,G42="",H42=""),"",IF(I42&gt;26.67,0,MIN(2,(26.68-I42))))</f>
        <v/>
      </c>
      <c r="N42" s="271" t="str">
        <f t="shared" ref="N42:N105" si="0">IFERROR(IF(OR(O42="",P42=""),"",+(O42)/((1754.5)*M42)), " ")</f>
        <v/>
      </c>
      <c r="O42" s="137" t="str">
        <f>IF(OR(I42="",G42="",H42=""),"",J42*M42*K42)</f>
        <v/>
      </c>
      <c r="P42" s="137" t="str">
        <f>IFERROR(IF(OR(J42="",M42=""),"",O42*0.175)," ")</f>
        <v/>
      </c>
      <c r="Q42" s="137">
        <f t="shared" ref="Q42:Q73" si="1">SUM(O42:P42)</f>
        <v>0</v>
      </c>
      <c r="R42" s="20"/>
      <c r="S42" s="74"/>
      <c r="T42" s="57"/>
      <c r="U42" s="57"/>
      <c r="V42" s="57"/>
      <c r="W42" s="188" t="str">
        <f>IF(ISNA(VLOOKUP(H42,$D$184:$E$187,2,FALSE)),"",VLOOKUP(H42,$D$184:$E$187,2,FALSE))</f>
        <v/>
      </c>
      <c r="X42" s="188" t="str">
        <f>IF(ISNA(VLOOKUP($L42,$H$184:$I$186,2,FALSE)),"",VLOOKUP($L42,$H$184:$I$186,2,FALSE))</f>
        <v/>
      </c>
      <c r="Y42" s="189">
        <f t="shared" ref="Y42:Y73" si="2">IF(M42&lt;&gt;"",VALUE(M42),0)</f>
        <v>0</v>
      </c>
      <c r="Z42" s="189">
        <f t="shared" ref="Z42:Z73" si="3">IF(N42&lt;&gt;"",VALUE(N42),0)</f>
        <v>0</v>
      </c>
      <c r="AA42" s="52"/>
      <c r="AB42" s="55"/>
      <c r="AC42" s="55"/>
      <c r="AD42" s="56"/>
      <c r="AF42" s="56"/>
      <c r="AH42" s="52"/>
    </row>
    <row r="43" spans="1:34" ht="15.75" x14ac:dyDescent="0.25">
      <c r="A43" s="62" t="str">
        <f t="shared" ref="A43:A106" si="4">IF(OR(D43&lt;&gt;"",H43&lt;&gt;"",I43&lt;&gt;"",J43&lt;&gt;"",K43&lt;&gt;""),"Montre","Cache")</f>
        <v>Cache</v>
      </c>
      <c r="B43" s="62"/>
      <c r="C43" s="288">
        <v>2</v>
      </c>
      <c r="D43" s="349"/>
      <c r="E43" s="350"/>
      <c r="F43" s="351"/>
      <c r="G43" s="299"/>
      <c r="H43" s="299"/>
      <c r="I43" s="300"/>
      <c r="J43" s="301"/>
      <c r="K43" s="302"/>
      <c r="L43" s="134" t="str">
        <f t="shared" ref="L43:L106" si="5">IF(I43&lt;&gt;"",IF(I43&lt;24.69,"Complet",IF(I43&gt;26.67,"Aucune","Partiel")),"")</f>
        <v/>
      </c>
      <c r="M43" s="135" t="str">
        <f t="shared" ref="M43:M106" si="6">IF(OR(I43=0,G43="",H43=""),"",IF(I43&gt;26.67,0,MIN(2,(26.68-I43))))</f>
        <v/>
      </c>
      <c r="N43" s="271" t="str">
        <f t="shared" si="0"/>
        <v/>
      </c>
      <c r="O43" s="137" t="str">
        <f t="shared" ref="O43:O106" si="7">IF(OR(I43="",G43="",H43=""),"",J43*M43*K43)</f>
        <v/>
      </c>
      <c r="P43" s="137" t="str">
        <f t="shared" ref="P43:P106" si="8">IFERROR(IF(OR(J43="",M43=""),"",O43*0.175)," ")</f>
        <v/>
      </c>
      <c r="Q43" s="137">
        <f t="shared" si="1"/>
        <v>0</v>
      </c>
      <c r="R43" s="20"/>
      <c r="S43" s="74"/>
      <c r="T43" s="57"/>
      <c r="U43" s="57"/>
      <c r="V43" s="57"/>
      <c r="W43" s="188" t="str">
        <f t="shared" ref="W43:W73" si="9">IF(ISNA(VLOOKUP(H43,$D$184:$E$187,2,FALSE)),"",VLOOKUP(H43,$D$184:$E$187,2,FALSE))</f>
        <v/>
      </c>
      <c r="X43" s="188" t="str">
        <f t="shared" ref="X43:X74" si="10">IF(ISNA(VLOOKUP($L43,$H$184:$V$186,2,FALSE)),"",VLOOKUP($L43,$H$184:$V$186,2,FALSE))</f>
        <v/>
      </c>
      <c r="Y43" s="189">
        <f t="shared" si="2"/>
        <v>0</v>
      </c>
      <c r="Z43" s="189">
        <f t="shared" si="3"/>
        <v>0</v>
      </c>
      <c r="AA43" s="52"/>
      <c r="AB43" s="55"/>
      <c r="AC43" s="55"/>
    </row>
    <row r="44" spans="1:34" ht="15.75" x14ac:dyDescent="0.25">
      <c r="A44" s="62" t="str">
        <f t="shared" si="4"/>
        <v>Cache</v>
      </c>
      <c r="B44" s="62"/>
      <c r="C44" s="288">
        <v>3</v>
      </c>
      <c r="D44" s="349"/>
      <c r="E44" s="350"/>
      <c r="F44" s="351"/>
      <c r="G44" s="299"/>
      <c r="H44" s="299"/>
      <c r="I44" s="300"/>
      <c r="J44" s="301"/>
      <c r="K44" s="302"/>
      <c r="L44" s="134" t="str">
        <f t="shared" si="5"/>
        <v/>
      </c>
      <c r="M44" s="135" t="str">
        <f t="shared" si="6"/>
        <v/>
      </c>
      <c r="N44" s="271" t="str">
        <f t="shared" si="0"/>
        <v/>
      </c>
      <c r="O44" s="137" t="str">
        <f t="shared" si="7"/>
        <v/>
      </c>
      <c r="P44" s="137" t="str">
        <f t="shared" si="8"/>
        <v/>
      </c>
      <c r="Q44" s="137">
        <f t="shared" si="1"/>
        <v>0</v>
      </c>
      <c r="R44" s="20"/>
      <c r="S44" s="74"/>
      <c r="T44" s="57"/>
      <c r="U44" s="57"/>
      <c r="V44" s="57"/>
      <c r="W44" s="188" t="str">
        <f t="shared" si="9"/>
        <v/>
      </c>
      <c r="X44" s="188" t="str">
        <f t="shared" si="10"/>
        <v/>
      </c>
      <c r="Y44" s="189">
        <f t="shared" si="2"/>
        <v>0</v>
      </c>
      <c r="Z44" s="189">
        <f t="shared" si="3"/>
        <v>0</v>
      </c>
      <c r="AA44" s="52"/>
      <c r="AB44" s="55"/>
      <c r="AC44" s="55"/>
    </row>
    <row r="45" spans="1:34" ht="15.75" x14ac:dyDescent="0.25">
      <c r="A45" s="62" t="str">
        <f t="shared" si="4"/>
        <v>Cache</v>
      </c>
      <c r="B45" s="71"/>
      <c r="C45" s="288">
        <v>4</v>
      </c>
      <c r="D45" s="349"/>
      <c r="E45" s="350"/>
      <c r="F45" s="351"/>
      <c r="G45" s="299"/>
      <c r="H45" s="299"/>
      <c r="I45" s="300"/>
      <c r="J45" s="301"/>
      <c r="K45" s="302"/>
      <c r="L45" s="134" t="str">
        <f t="shared" si="5"/>
        <v/>
      </c>
      <c r="M45" s="135" t="str">
        <f t="shared" si="6"/>
        <v/>
      </c>
      <c r="N45" s="271" t="str">
        <f t="shared" si="0"/>
        <v/>
      </c>
      <c r="O45" s="137" t="str">
        <f t="shared" si="7"/>
        <v/>
      </c>
      <c r="P45" s="137" t="str">
        <f t="shared" si="8"/>
        <v/>
      </c>
      <c r="Q45" s="137">
        <f t="shared" si="1"/>
        <v>0</v>
      </c>
      <c r="R45" s="20"/>
      <c r="S45" s="74"/>
      <c r="T45" s="57"/>
      <c r="U45" s="57"/>
      <c r="V45" s="57"/>
      <c r="W45" s="188" t="str">
        <f t="shared" si="9"/>
        <v/>
      </c>
      <c r="X45" s="188" t="str">
        <f t="shared" si="10"/>
        <v/>
      </c>
      <c r="Y45" s="189">
        <f t="shared" si="2"/>
        <v>0</v>
      </c>
      <c r="Z45" s="189">
        <f t="shared" si="3"/>
        <v>0</v>
      </c>
      <c r="AA45" s="52"/>
      <c r="AB45" s="55"/>
      <c r="AC45" s="55"/>
    </row>
    <row r="46" spans="1:34" ht="15.75" x14ac:dyDescent="0.25">
      <c r="A46" s="62" t="str">
        <f t="shared" si="4"/>
        <v>Cache</v>
      </c>
      <c r="B46" s="71"/>
      <c r="C46" s="288">
        <v>5</v>
      </c>
      <c r="D46" s="349"/>
      <c r="E46" s="350"/>
      <c r="F46" s="351"/>
      <c r="G46" s="299"/>
      <c r="H46" s="299"/>
      <c r="I46" s="300"/>
      <c r="J46" s="301"/>
      <c r="K46" s="302"/>
      <c r="L46" s="134" t="str">
        <f t="shared" si="5"/>
        <v/>
      </c>
      <c r="M46" s="135" t="str">
        <f t="shared" si="6"/>
        <v/>
      </c>
      <c r="N46" s="271" t="str">
        <f t="shared" si="0"/>
        <v/>
      </c>
      <c r="O46" s="137" t="str">
        <f t="shared" si="7"/>
        <v/>
      </c>
      <c r="P46" s="137" t="str">
        <f t="shared" si="8"/>
        <v/>
      </c>
      <c r="Q46" s="137">
        <f t="shared" si="1"/>
        <v>0</v>
      </c>
      <c r="R46" s="20"/>
      <c r="S46" s="74"/>
      <c r="T46" s="57"/>
      <c r="U46" s="57"/>
      <c r="V46" s="57"/>
      <c r="W46" s="188" t="str">
        <f t="shared" si="9"/>
        <v/>
      </c>
      <c r="X46" s="188" t="str">
        <f t="shared" si="10"/>
        <v/>
      </c>
      <c r="Y46" s="189">
        <f t="shared" si="2"/>
        <v>0</v>
      </c>
      <c r="Z46" s="189">
        <f t="shared" si="3"/>
        <v>0</v>
      </c>
      <c r="AA46" s="52"/>
      <c r="AB46" s="55"/>
      <c r="AC46" s="55"/>
      <c r="AF46" s="56"/>
    </row>
    <row r="47" spans="1:34" ht="15.75" x14ac:dyDescent="0.25">
      <c r="A47" s="62" t="str">
        <f t="shared" si="4"/>
        <v>Cache</v>
      </c>
      <c r="B47" s="71"/>
      <c r="C47" s="288">
        <v>6</v>
      </c>
      <c r="D47" s="349"/>
      <c r="E47" s="350"/>
      <c r="F47" s="351"/>
      <c r="G47" s="299"/>
      <c r="H47" s="299"/>
      <c r="I47" s="300"/>
      <c r="J47" s="301"/>
      <c r="K47" s="302"/>
      <c r="L47" s="134" t="str">
        <f t="shared" si="5"/>
        <v/>
      </c>
      <c r="M47" s="135" t="str">
        <f t="shared" si="6"/>
        <v/>
      </c>
      <c r="N47" s="271" t="str">
        <f t="shared" si="0"/>
        <v/>
      </c>
      <c r="O47" s="137" t="str">
        <f t="shared" si="7"/>
        <v/>
      </c>
      <c r="P47" s="137" t="str">
        <f t="shared" si="8"/>
        <v/>
      </c>
      <c r="Q47" s="137">
        <f t="shared" si="1"/>
        <v>0</v>
      </c>
      <c r="R47" s="20"/>
      <c r="S47" s="74"/>
      <c r="T47" s="57"/>
      <c r="U47" s="57"/>
      <c r="V47" s="57"/>
      <c r="W47" s="188" t="str">
        <f t="shared" si="9"/>
        <v/>
      </c>
      <c r="X47" s="188" t="str">
        <f t="shared" si="10"/>
        <v/>
      </c>
      <c r="Y47" s="189">
        <f t="shared" si="2"/>
        <v>0</v>
      </c>
      <c r="Z47" s="189">
        <f t="shared" si="3"/>
        <v>0</v>
      </c>
      <c r="AA47" s="52"/>
      <c r="AB47" s="55"/>
      <c r="AC47" s="55"/>
      <c r="AF47" s="56"/>
    </row>
    <row r="48" spans="1:34" ht="15.75" x14ac:dyDescent="0.25">
      <c r="A48" s="62" t="str">
        <f t="shared" si="4"/>
        <v>Cache</v>
      </c>
      <c r="B48" s="71"/>
      <c r="C48" s="288">
        <v>7</v>
      </c>
      <c r="D48" s="349"/>
      <c r="E48" s="350"/>
      <c r="F48" s="351"/>
      <c r="G48" s="299"/>
      <c r="H48" s="299"/>
      <c r="I48" s="300"/>
      <c r="J48" s="301"/>
      <c r="K48" s="302"/>
      <c r="L48" s="134" t="str">
        <f t="shared" si="5"/>
        <v/>
      </c>
      <c r="M48" s="135" t="str">
        <f t="shared" si="6"/>
        <v/>
      </c>
      <c r="N48" s="271" t="str">
        <f t="shared" si="0"/>
        <v/>
      </c>
      <c r="O48" s="137" t="str">
        <f t="shared" si="7"/>
        <v/>
      </c>
      <c r="P48" s="137" t="str">
        <f t="shared" si="8"/>
        <v/>
      </c>
      <c r="Q48" s="137">
        <f t="shared" si="1"/>
        <v>0</v>
      </c>
      <c r="R48" s="20"/>
      <c r="S48" s="50"/>
      <c r="T48" s="24"/>
      <c r="U48" s="24"/>
      <c r="V48" s="24"/>
      <c r="W48" s="188" t="str">
        <f t="shared" si="9"/>
        <v/>
      </c>
      <c r="X48" s="188" t="str">
        <f t="shared" si="10"/>
        <v/>
      </c>
      <c r="Y48" s="189">
        <f t="shared" si="2"/>
        <v>0</v>
      </c>
      <c r="Z48" s="189">
        <f t="shared" si="3"/>
        <v>0</v>
      </c>
      <c r="AA48" s="52"/>
      <c r="AB48" s="55"/>
      <c r="AC48" s="52"/>
    </row>
    <row r="49" spans="1:29" ht="15.75" x14ac:dyDescent="0.25">
      <c r="A49" s="62" t="str">
        <f t="shared" si="4"/>
        <v>Cache</v>
      </c>
      <c r="B49" s="71"/>
      <c r="C49" s="288">
        <v>8</v>
      </c>
      <c r="D49" s="349"/>
      <c r="E49" s="350"/>
      <c r="F49" s="351"/>
      <c r="G49" s="299"/>
      <c r="H49" s="299"/>
      <c r="I49" s="300"/>
      <c r="J49" s="301"/>
      <c r="K49" s="302"/>
      <c r="L49" s="134" t="str">
        <f t="shared" si="5"/>
        <v/>
      </c>
      <c r="M49" s="135" t="str">
        <f t="shared" si="6"/>
        <v/>
      </c>
      <c r="N49" s="271" t="str">
        <f t="shared" si="0"/>
        <v/>
      </c>
      <c r="O49" s="137" t="str">
        <f t="shared" si="7"/>
        <v/>
      </c>
      <c r="P49" s="137" t="str">
        <f t="shared" si="8"/>
        <v/>
      </c>
      <c r="Q49" s="137">
        <f t="shared" si="1"/>
        <v>0</v>
      </c>
      <c r="R49" s="20"/>
      <c r="S49" s="76"/>
      <c r="T49" s="24"/>
      <c r="U49" s="24"/>
      <c r="V49" s="24"/>
      <c r="W49" s="188" t="str">
        <f t="shared" si="9"/>
        <v/>
      </c>
      <c r="X49" s="188" t="str">
        <f t="shared" si="10"/>
        <v/>
      </c>
      <c r="Y49" s="189">
        <f t="shared" si="2"/>
        <v>0</v>
      </c>
      <c r="Z49" s="189">
        <f t="shared" si="3"/>
        <v>0</v>
      </c>
      <c r="AA49" s="52"/>
      <c r="AB49" s="55"/>
      <c r="AC49" s="52"/>
    </row>
    <row r="50" spans="1:29" ht="15.75" x14ac:dyDescent="0.25">
      <c r="A50" s="62" t="str">
        <f t="shared" si="4"/>
        <v>Cache</v>
      </c>
      <c r="B50" s="71"/>
      <c r="C50" s="288">
        <v>9</v>
      </c>
      <c r="D50" s="349"/>
      <c r="E50" s="350"/>
      <c r="F50" s="351"/>
      <c r="G50" s="299"/>
      <c r="H50" s="299"/>
      <c r="I50" s="300"/>
      <c r="J50" s="301"/>
      <c r="K50" s="302"/>
      <c r="L50" s="134" t="str">
        <f t="shared" si="5"/>
        <v/>
      </c>
      <c r="M50" s="135" t="str">
        <f t="shared" si="6"/>
        <v/>
      </c>
      <c r="N50" s="271" t="str">
        <f t="shared" si="0"/>
        <v/>
      </c>
      <c r="O50" s="137" t="str">
        <f t="shared" si="7"/>
        <v/>
      </c>
      <c r="P50" s="137" t="str">
        <f t="shared" si="8"/>
        <v/>
      </c>
      <c r="Q50" s="137">
        <f t="shared" si="1"/>
        <v>0</v>
      </c>
      <c r="R50" s="20"/>
      <c r="S50" s="76"/>
      <c r="T50" s="24"/>
      <c r="U50" s="24"/>
      <c r="V50" s="24"/>
      <c r="W50" s="188" t="str">
        <f t="shared" si="9"/>
        <v/>
      </c>
      <c r="X50" s="188" t="str">
        <f t="shared" si="10"/>
        <v/>
      </c>
      <c r="Y50" s="189">
        <f t="shared" si="2"/>
        <v>0</v>
      </c>
      <c r="Z50" s="189">
        <f t="shared" si="3"/>
        <v>0</v>
      </c>
      <c r="AA50" s="52"/>
      <c r="AB50" s="55"/>
      <c r="AC50" s="52"/>
    </row>
    <row r="51" spans="1:29" ht="15.75" x14ac:dyDescent="0.25">
      <c r="A51" s="62" t="str">
        <f t="shared" si="4"/>
        <v>Cache</v>
      </c>
      <c r="B51" s="71"/>
      <c r="C51" s="288">
        <v>10</v>
      </c>
      <c r="D51" s="349"/>
      <c r="E51" s="350"/>
      <c r="F51" s="351"/>
      <c r="G51" s="299"/>
      <c r="H51" s="299"/>
      <c r="I51" s="300"/>
      <c r="J51" s="301"/>
      <c r="K51" s="302"/>
      <c r="L51" s="134" t="str">
        <f t="shared" si="5"/>
        <v/>
      </c>
      <c r="M51" s="135" t="str">
        <f t="shared" si="6"/>
        <v/>
      </c>
      <c r="N51" s="271" t="str">
        <f t="shared" si="0"/>
        <v/>
      </c>
      <c r="O51" s="137" t="str">
        <f t="shared" si="7"/>
        <v/>
      </c>
      <c r="P51" s="137" t="str">
        <f t="shared" si="8"/>
        <v/>
      </c>
      <c r="Q51" s="137">
        <f t="shared" si="1"/>
        <v>0</v>
      </c>
      <c r="R51" s="20"/>
      <c r="S51" s="50"/>
      <c r="T51" s="24"/>
      <c r="U51" s="24"/>
      <c r="V51" s="24"/>
      <c r="W51" s="188" t="str">
        <f t="shared" si="9"/>
        <v/>
      </c>
      <c r="X51" s="188" t="str">
        <f t="shared" si="10"/>
        <v/>
      </c>
      <c r="Y51" s="189">
        <f t="shared" si="2"/>
        <v>0</v>
      </c>
      <c r="Z51" s="189">
        <f t="shared" si="3"/>
        <v>0</v>
      </c>
      <c r="AA51" s="52"/>
      <c r="AB51" s="55"/>
      <c r="AC51" s="52"/>
    </row>
    <row r="52" spans="1:29" ht="15.75" x14ac:dyDescent="0.25">
      <c r="A52" s="62" t="str">
        <f t="shared" si="4"/>
        <v>Cache</v>
      </c>
      <c r="B52" s="71"/>
      <c r="C52" s="288">
        <v>11</v>
      </c>
      <c r="D52" s="349"/>
      <c r="E52" s="350"/>
      <c r="F52" s="351"/>
      <c r="G52" s="299"/>
      <c r="H52" s="299"/>
      <c r="I52" s="300"/>
      <c r="J52" s="303"/>
      <c r="K52" s="302"/>
      <c r="L52" s="134" t="str">
        <f t="shared" si="5"/>
        <v/>
      </c>
      <c r="M52" s="135" t="str">
        <f t="shared" si="6"/>
        <v/>
      </c>
      <c r="N52" s="271" t="str">
        <f t="shared" si="0"/>
        <v/>
      </c>
      <c r="O52" s="137" t="str">
        <f t="shared" si="7"/>
        <v/>
      </c>
      <c r="P52" s="137" t="str">
        <f t="shared" si="8"/>
        <v/>
      </c>
      <c r="Q52" s="137">
        <f t="shared" si="1"/>
        <v>0</v>
      </c>
      <c r="R52" s="20"/>
      <c r="S52" s="50"/>
      <c r="T52" s="24"/>
      <c r="U52" s="24"/>
      <c r="V52" s="24"/>
      <c r="W52" s="188" t="str">
        <f t="shared" si="9"/>
        <v/>
      </c>
      <c r="X52" s="188" t="str">
        <f t="shared" si="10"/>
        <v/>
      </c>
      <c r="Y52" s="189">
        <f t="shared" si="2"/>
        <v>0</v>
      </c>
      <c r="Z52" s="189">
        <f t="shared" si="3"/>
        <v>0</v>
      </c>
      <c r="AA52" s="52"/>
      <c r="AB52" s="55"/>
      <c r="AC52" s="52"/>
    </row>
    <row r="53" spans="1:29" ht="15.75" x14ac:dyDescent="0.25">
      <c r="A53" s="62" t="str">
        <f t="shared" si="4"/>
        <v>Cache</v>
      </c>
      <c r="B53" s="71"/>
      <c r="C53" s="288">
        <v>12</v>
      </c>
      <c r="D53" s="349"/>
      <c r="E53" s="350"/>
      <c r="F53" s="351"/>
      <c r="G53" s="299"/>
      <c r="H53" s="299"/>
      <c r="I53" s="300"/>
      <c r="J53" s="303"/>
      <c r="K53" s="302"/>
      <c r="L53" s="134" t="str">
        <f t="shared" si="5"/>
        <v/>
      </c>
      <c r="M53" s="135" t="str">
        <f t="shared" si="6"/>
        <v/>
      </c>
      <c r="N53" s="271" t="str">
        <f t="shared" si="0"/>
        <v/>
      </c>
      <c r="O53" s="137" t="str">
        <f t="shared" si="7"/>
        <v/>
      </c>
      <c r="P53" s="137" t="str">
        <f t="shared" si="8"/>
        <v/>
      </c>
      <c r="Q53" s="137">
        <f t="shared" si="1"/>
        <v>0</v>
      </c>
      <c r="R53" s="20"/>
      <c r="S53" s="50"/>
      <c r="T53" s="24"/>
      <c r="U53" s="24"/>
      <c r="V53" s="24"/>
      <c r="W53" s="188" t="str">
        <f t="shared" si="9"/>
        <v/>
      </c>
      <c r="X53" s="188" t="str">
        <f t="shared" si="10"/>
        <v/>
      </c>
      <c r="Y53" s="189">
        <f t="shared" si="2"/>
        <v>0</v>
      </c>
      <c r="Z53" s="189">
        <f t="shared" si="3"/>
        <v>0</v>
      </c>
      <c r="AA53" s="52"/>
      <c r="AB53" s="55"/>
      <c r="AC53" s="52"/>
    </row>
    <row r="54" spans="1:29" ht="15.75" x14ac:dyDescent="0.25">
      <c r="A54" s="62" t="str">
        <f t="shared" si="4"/>
        <v>Cache</v>
      </c>
      <c r="B54" s="71"/>
      <c r="C54" s="288">
        <v>13</v>
      </c>
      <c r="D54" s="349"/>
      <c r="E54" s="350"/>
      <c r="F54" s="351"/>
      <c r="G54" s="299"/>
      <c r="H54" s="299"/>
      <c r="I54" s="300"/>
      <c r="J54" s="303"/>
      <c r="K54" s="302"/>
      <c r="L54" s="134" t="str">
        <f t="shared" si="5"/>
        <v/>
      </c>
      <c r="M54" s="135" t="str">
        <f t="shared" si="6"/>
        <v/>
      </c>
      <c r="N54" s="271" t="str">
        <f t="shared" si="0"/>
        <v/>
      </c>
      <c r="O54" s="137" t="str">
        <f t="shared" si="7"/>
        <v/>
      </c>
      <c r="P54" s="137" t="str">
        <f t="shared" si="8"/>
        <v/>
      </c>
      <c r="Q54" s="137">
        <f t="shared" si="1"/>
        <v>0</v>
      </c>
      <c r="R54" s="20"/>
      <c r="S54" s="50"/>
      <c r="T54" s="24"/>
      <c r="U54" s="24"/>
      <c r="V54" s="24"/>
      <c r="W54" s="188" t="str">
        <f t="shared" si="9"/>
        <v/>
      </c>
      <c r="X54" s="188" t="str">
        <f t="shared" si="10"/>
        <v/>
      </c>
      <c r="Y54" s="189">
        <f t="shared" si="2"/>
        <v>0</v>
      </c>
      <c r="Z54" s="189">
        <f t="shared" si="3"/>
        <v>0</v>
      </c>
      <c r="AA54" s="52"/>
      <c r="AB54" s="55"/>
      <c r="AC54" s="52"/>
    </row>
    <row r="55" spans="1:29" ht="15.75" x14ac:dyDescent="0.25">
      <c r="A55" s="62" t="str">
        <f t="shared" si="4"/>
        <v>Cache</v>
      </c>
      <c r="B55" s="71"/>
      <c r="C55" s="288">
        <v>14</v>
      </c>
      <c r="D55" s="349"/>
      <c r="E55" s="350"/>
      <c r="F55" s="351"/>
      <c r="G55" s="299"/>
      <c r="H55" s="299"/>
      <c r="I55" s="300"/>
      <c r="J55" s="303"/>
      <c r="K55" s="302"/>
      <c r="L55" s="134" t="str">
        <f t="shared" si="5"/>
        <v/>
      </c>
      <c r="M55" s="135" t="str">
        <f t="shared" si="6"/>
        <v/>
      </c>
      <c r="N55" s="271" t="str">
        <f t="shared" si="0"/>
        <v/>
      </c>
      <c r="O55" s="137" t="str">
        <f t="shared" si="7"/>
        <v/>
      </c>
      <c r="P55" s="137" t="str">
        <f t="shared" si="8"/>
        <v/>
      </c>
      <c r="Q55" s="137">
        <f t="shared" si="1"/>
        <v>0</v>
      </c>
      <c r="R55" s="20"/>
      <c r="S55" s="50"/>
      <c r="T55" s="24"/>
      <c r="U55" s="24"/>
      <c r="V55" s="24"/>
      <c r="W55" s="188" t="str">
        <f t="shared" si="9"/>
        <v/>
      </c>
      <c r="X55" s="188" t="str">
        <f t="shared" si="10"/>
        <v/>
      </c>
      <c r="Y55" s="189">
        <f t="shared" si="2"/>
        <v>0</v>
      </c>
      <c r="Z55" s="189">
        <f t="shared" si="3"/>
        <v>0</v>
      </c>
      <c r="AA55" s="52"/>
      <c r="AB55" s="55"/>
      <c r="AC55" s="52"/>
    </row>
    <row r="56" spans="1:29" ht="15.75" x14ac:dyDescent="0.25">
      <c r="A56" s="62" t="str">
        <f t="shared" si="4"/>
        <v>Cache</v>
      </c>
      <c r="B56" s="71"/>
      <c r="C56" s="288">
        <v>15</v>
      </c>
      <c r="D56" s="349"/>
      <c r="E56" s="350"/>
      <c r="F56" s="351"/>
      <c r="G56" s="299"/>
      <c r="H56" s="299"/>
      <c r="I56" s="300"/>
      <c r="J56" s="303"/>
      <c r="K56" s="302"/>
      <c r="L56" s="134" t="str">
        <f t="shared" si="5"/>
        <v/>
      </c>
      <c r="M56" s="135" t="str">
        <f t="shared" si="6"/>
        <v/>
      </c>
      <c r="N56" s="271" t="str">
        <f t="shared" si="0"/>
        <v/>
      </c>
      <c r="O56" s="137" t="str">
        <f t="shared" si="7"/>
        <v/>
      </c>
      <c r="P56" s="137" t="str">
        <f t="shared" si="8"/>
        <v/>
      </c>
      <c r="Q56" s="137">
        <f t="shared" si="1"/>
        <v>0</v>
      </c>
      <c r="R56" s="20"/>
      <c r="S56" s="50"/>
      <c r="T56" s="24"/>
      <c r="U56" s="24"/>
      <c r="V56" s="24"/>
      <c r="W56" s="188" t="str">
        <f t="shared" si="9"/>
        <v/>
      </c>
      <c r="X56" s="188" t="str">
        <f t="shared" si="10"/>
        <v/>
      </c>
      <c r="Y56" s="189">
        <f t="shared" si="2"/>
        <v>0</v>
      </c>
      <c r="Z56" s="189">
        <f t="shared" si="3"/>
        <v>0</v>
      </c>
      <c r="AA56" s="52"/>
      <c r="AB56" s="55"/>
      <c r="AC56" s="52"/>
    </row>
    <row r="57" spans="1:29" ht="15.75" x14ac:dyDescent="0.25">
      <c r="A57" s="62" t="str">
        <f t="shared" si="4"/>
        <v>Cache</v>
      </c>
      <c r="B57" s="71"/>
      <c r="C57" s="288">
        <v>16</v>
      </c>
      <c r="D57" s="349"/>
      <c r="E57" s="350"/>
      <c r="F57" s="351"/>
      <c r="G57" s="299"/>
      <c r="H57" s="299"/>
      <c r="I57" s="300"/>
      <c r="J57" s="303"/>
      <c r="K57" s="302"/>
      <c r="L57" s="134" t="str">
        <f t="shared" si="5"/>
        <v/>
      </c>
      <c r="M57" s="135" t="str">
        <f t="shared" si="6"/>
        <v/>
      </c>
      <c r="N57" s="271" t="str">
        <f t="shared" si="0"/>
        <v/>
      </c>
      <c r="O57" s="137" t="str">
        <f t="shared" si="7"/>
        <v/>
      </c>
      <c r="P57" s="137" t="str">
        <f t="shared" si="8"/>
        <v/>
      </c>
      <c r="Q57" s="137">
        <f t="shared" si="1"/>
        <v>0</v>
      </c>
      <c r="R57" s="20"/>
      <c r="S57" s="50"/>
      <c r="T57" s="24"/>
      <c r="U57" s="24"/>
      <c r="V57" s="24"/>
      <c r="W57" s="188" t="str">
        <f t="shared" si="9"/>
        <v/>
      </c>
      <c r="X57" s="188" t="str">
        <f t="shared" si="10"/>
        <v/>
      </c>
      <c r="Y57" s="189">
        <f t="shared" si="2"/>
        <v>0</v>
      </c>
      <c r="Z57" s="189">
        <f t="shared" si="3"/>
        <v>0</v>
      </c>
      <c r="AA57" s="52"/>
      <c r="AB57" s="55"/>
      <c r="AC57" s="52"/>
    </row>
    <row r="58" spans="1:29" ht="15.75" x14ac:dyDescent="0.25">
      <c r="A58" s="62" t="str">
        <f t="shared" si="4"/>
        <v>Cache</v>
      </c>
      <c r="B58" s="71"/>
      <c r="C58" s="288">
        <v>17</v>
      </c>
      <c r="D58" s="349"/>
      <c r="E58" s="350"/>
      <c r="F58" s="351"/>
      <c r="G58" s="299"/>
      <c r="H58" s="299"/>
      <c r="I58" s="300"/>
      <c r="J58" s="303"/>
      <c r="K58" s="302"/>
      <c r="L58" s="134" t="str">
        <f t="shared" si="5"/>
        <v/>
      </c>
      <c r="M58" s="135" t="str">
        <f t="shared" si="6"/>
        <v/>
      </c>
      <c r="N58" s="271" t="str">
        <f t="shared" si="0"/>
        <v/>
      </c>
      <c r="O58" s="137" t="str">
        <f t="shared" si="7"/>
        <v/>
      </c>
      <c r="P58" s="137" t="str">
        <f t="shared" si="8"/>
        <v/>
      </c>
      <c r="Q58" s="137">
        <f t="shared" si="1"/>
        <v>0</v>
      </c>
      <c r="R58" s="20"/>
      <c r="S58" s="50"/>
      <c r="T58" s="24"/>
      <c r="U58" s="24"/>
      <c r="V58" s="24"/>
      <c r="W58" s="188" t="str">
        <f t="shared" si="9"/>
        <v/>
      </c>
      <c r="X58" s="188" t="str">
        <f t="shared" si="10"/>
        <v/>
      </c>
      <c r="Y58" s="189">
        <f t="shared" si="2"/>
        <v>0</v>
      </c>
      <c r="Z58" s="189">
        <f t="shared" si="3"/>
        <v>0</v>
      </c>
      <c r="AA58" s="52"/>
      <c r="AB58" s="55"/>
      <c r="AC58" s="52"/>
    </row>
    <row r="59" spans="1:29" ht="15.75" x14ac:dyDescent="0.25">
      <c r="A59" s="62" t="str">
        <f t="shared" si="4"/>
        <v>Cache</v>
      </c>
      <c r="B59" s="71"/>
      <c r="C59" s="288">
        <v>18</v>
      </c>
      <c r="D59" s="349"/>
      <c r="E59" s="350"/>
      <c r="F59" s="351"/>
      <c r="G59" s="299"/>
      <c r="H59" s="299"/>
      <c r="I59" s="300"/>
      <c r="J59" s="303"/>
      <c r="K59" s="302"/>
      <c r="L59" s="134" t="str">
        <f t="shared" si="5"/>
        <v/>
      </c>
      <c r="M59" s="135" t="str">
        <f t="shared" si="6"/>
        <v/>
      </c>
      <c r="N59" s="271" t="str">
        <f t="shared" si="0"/>
        <v/>
      </c>
      <c r="O59" s="137" t="str">
        <f t="shared" si="7"/>
        <v/>
      </c>
      <c r="P59" s="137" t="str">
        <f t="shared" si="8"/>
        <v/>
      </c>
      <c r="Q59" s="137">
        <f t="shared" si="1"/>
        <v>0</v>
      </c>
      <c r="R59" s="20"/>
      <c r="S59" s="50"/>
      <c r="T59" s="24"/>
      <c r="U59" s="24"/>
      <c r="V59" s="24"/>
      <c r="W59" s="188" t="str">
        <f t="shared" si="9"/>
        <v/>
      </c>
      <c r="X59" s="188" t="str">
        <f t="shared" si="10"/>
        <v/>
      </c>
      <c r="Y59" s="189">
        <f t="shared" si="2"/>
        <v>0</v>
      </c>
      <c r="Z59" s="189">
        <f t="shared" si="3"/>
        <v>0</v>
      </c>
      <c r="AA59" s="52"/>
      <c r="AB59" s="55"/>
      <c r="AC59" s="52"/>
    </row>
    <row r="60" spans="1:29" ht="15.75" x14ac:dyDescent="0.25">
      <c r="A60" s="62" t="str">
        <f t="shared" si="4"/>
        <v>Cache</v>
      </c>
      <c r="B60" s="71"/>
      <c r="C60" s="288">
        <v>19</v>
      </c>
      <c r="D60" s="349"/>
      <c r="E60" s="350"/>
      <c r="F60" s="351"/>
      <c r="G60" s="299"/>
      <c r="H60" s="299"/>
      <c r="I60" s="300"/>
      <c r="J60" s="303"/>
      <c r="K60" s="302"/>
      <c r="L60" s="134" t="str">
        <f t="shared" si="5"/>
        <v/>
      </c>
      <c r="M60" s="135" t="str">
        <f t="shared" si="6"/>
        <v/>
      </c>
      <c r="N60" s="271" t="str">
        <f t="shared" si="0"/>
        <v/>
      </c>
      <c r="O60" s="137" t="str">
        <f t="shared" si="7"/>
        <v/>
      </c>
      <c r="P60" s="137" t="str">
        <f t="shared" si="8"/>
        <v/>
      </c>
      <c r="Q60" s="137">
        <f t="shared" si="1"/>
        <v>0</v>
      </c>
      <c r="R60" s="20"/>
      <c r="S60" s="50"/>
      <c r="T60" s="24"/>
      <c r="U60" s="24"/>
      <c r="V60" s="24"/>
      <c r="W60" s="188" t="str">
        <f t="shared" si="9"/>
        <v/>
      </c>
      <c r="X60" s="188" t="str">
        <f t="shared" si="10"/>
        <v/>
      </c>
      <c r="Y60" s="189">
        <f t="shared" si="2"/>
        <v>0</v>
      </c>
      <c r="Z60" s="189">
        <f t="shared" si="3"/>
        <v>0</v>
      </c>
      <c r="AA60" s="52"/>
      <c r="AB60" s="55"/>
      <c r="AC60" s="52"/>
    </row>
    <row r="61" spans="1:29" ht="15.75" x14ac:dyDescent="0.25">
      <c r="A61" s="62" t="str">
        <f t="shared" si="4"/>
        <v>Cache</v>
      </c>
      <c r="B61" s="71"/>
      <c r="C61" s="288">
        <v>20</v>
      </c>
      <c r="D61" s="349"/>
      <c r="E61" s="350"/>
      <c r="F61" s="351"/>
      <c r="G61" s="299"/>
      <c r="H61" s="299"/>
      <c r="I61" s="300"/>
      <c r="J61" s="303"/>
      <c r="K61" s="302"/>
      <c r="L61" s="134" t="str">
        <f t="shared" si="5"/>
        <v/>
      </c>
      <c r="M61" s="135" t="str">
        <f t="shared" si="6"/>
        <v/>
      </c>
      <c r="N61" s="271" t="str">
        <f t="shared" si="0"/>
        <v/>
      </c>
      <c r="O61" s="137" t="str">
        <f t="shared" si="7"/>
        <v/>
      </c>
      <c r="P61" s="137" t="str">
        <f t="shared" si="8"/>
        <v/>
      </c>
      <c r="Q61" s="137">
        <f t="shared" si="1"/>
        <v>0</v>
      </c>
      <c r="R61" s="20"/>
      <c r="S61" s="50"/>
      <c r="T61" s="24"/>
      <c r="U61" s="24"/>
      <c r="V61" s="24"/>
      <c r="W61" s="188" t="str">
        <f t="shared" si="9"/>
        <v/>
      </c>
      <c r="X61" s="188" t="str">
        <f t="shared" si="10"/>
        <v/>
      </c>
      <c r="Y61" s="189">
        <f t="shared" si="2"/>
        <v>0</v>
      </c>
      <c r="Z61" s="189">
        <f t="shared" si="3"/>
        <v>0</v>
      </c>
      <c r="AA61" s="52"/>
      <c r="AB61" s="55"/>
      <c r="AC61" s="52"/>
    </row>
    <row r="62" spans="1:29" ht="15.75" x14ac:dyDescent="0.25">
      <c r="A62" s="62" t="str">
        <f t="shared" si="4"/>
        <v>Cache</v>
      </c>
      <c r="B62" s="71"/>
      <c r="C62" s="288">
        <v>21</v>
      </c>
      <c r="D62" s="349"/>
      <c r="E62" s="350"/>
      <c r="F62" s="351"/>
      <c r="G62" s="299"/>
      <c r="H62" s="299"/>
      <c r="I62" s="300"/>
      <c r="J62" s="303"/>
      <c r="K62" s="302"/>
      <c r="L62" s="134" t="str">
        <f t="shared" si="5"/>
        <v/>
      </c>
      <c r="M62" s="135" t="str">
        <f t="shared" si="6"/>
        <v/>
      </c>
      <c r="N62" s="271" t="str">
        <f t="shared" si="0"/>
        <v/>
      </c>
      <c r="O62" s="137" t="str">
        <f t="shared" si="7"/>
        <v/>
      </c>
      <c r="P62" s="137" t="str">
        <f t="shared" si="8"/>
        <v/>
      </c>
      <c r="Q62" s="137">
        <f t="shared" si="1"/>
        <v>0</v>
      </c>
      <c r="R62" s="20"/>
      <c r="S62" s="50"/>
      <c r="T62" s="24"/>
      <c r="U62" s="24"/>
      <c r="V62" s="24"/>
      <c r="W62" s="188" t="str">
        <f t="shared" si="9"/>
        <v/>
      </c>
      <c r="X62" s="188" t="str">
        <f t="shared" si="10"/>
        <v/>
      </c>
      <c r="Y62" s="189">
        <f t="shared" si="2"/>
        <v>0</v>
      </c>
      <c r="Z62" s="189">
        <f t="shared" si="3"/>
        <v>0</v>
      </c>
      <c r="AA62" s="52"/>
      <c r="AB62" s="55"/>
      <c r="AC62" s="52"/>
    </row>
    <row r="63" spans="1:29" ht="15.75" x14ac:dyDescent="0.25">
      <c r="A63" s="62" t="str">
        <f t="shared" si="4"/>
        <v>Cache</v>
      </c>
      <c r="B63" s="71"/>
      <c r="C63" s="288">
        <v>22</v>
      </c>
      <c r="D63" s="349"/>
      <c r="E63" s="350"/>
      <c r="F63" s="351"/>
      <c r="G63" s="299"/>
      <c r="H63" s="299"/>
      <c r="I63" s="300"/>
      <c r="J63" s="303"/>
      <c r="K63" s="302"/>
      <c r="L63" s="134" t="str">
        <f t="shared" si="5"/>
        <v/>
      </c>
      <c r="M63" s="135" t="str">
        <f t="shared" si="6"/>
        <v/>
      </c>
      <c r="N63" s="271" t="str">
        <f t="shared" si="0"/>
        <v/>
      </c>
      <c r="O63" s="137" t="str">
        <f t="shared" si="7"/>
        <v/>
      </c>
      <c r="P63" s="137" t="str">
        <f t="shared" si="8"/>
        <v/>
      </c>
      <c r="Q63" s="137">
        <f t="shared" si="1"/>
        <v>0</v>
      </c>
      <c r="R63" s="20"/>
      <c r="S63" s="50"/>
      <c r="T63" s="24"/>
      <c r="U63" s="24"/>
      <c r="V63" s="24"/>
      <c r="W63" s="188" t="str">
        <f t="shared" si="9"/>
        <v/>
      </c>
      <c r="X63" s="188" t="str">
        <f t="shared" si="10"/>
        <v/>
      </c>
      <c r="Y63" s="189">
        <f t="shared" si="2"/>
        <v>0</v>
      </c>
      <c r="Z63" s="189">
        <f t="shared" si="3"/>
        <v>0</v>
      </c>
      <c r="AA63" s="52"/>
      <c r="AB63" s="55"/>
      <c r="AC63" s="52"/>
    </row>
    <row r="64" spans="1:29" ht="15.75" x14ac:dyDescent="0.25">
      <c r="A64" s="62" t="str">
        <f t="shared" si="4"/>
        <v>Cache</v>
      </c>
      <c r="B64" s="71"/>
      <c r="C64" s="288">
        <v>23</v>
      </c>
      <c r="D64" s="349"/>
      <c r="E64" s="350"/>
      <c r="F64" s="351"/>
      <c r="G64" s="299"/>
      <c r="H64" s="299"/>
      <c r="I64" s="300"/>
      <c r="J64" s="303"/>
      <c r="K64" s="302"/>
      <c r="L64" s="134" t="str">
        <f t="shared" si="5"/>
        <v/>
      </c>
      <c r="M64" s="135" t="str">
        <f t="shared" si="6"/>
        <v/>
      </c>
      <c r="N64" s="271" t="str">
        <f t="shared" si="0"/>
        <v/>
      </c>
      <c r="O64" s="137" t="str">
        <f t="shared" si="7"/>
        <v/>
      </c>
      <c r="P64" s="137" t="str">
        <f t="shared" si="8"/>
        <v/>
      </c>
      <c r="Q64" s="137">
        <f t="shared" si="1"/>
        <v>0</v>
      </c>
      <c r="R64" s="20"/>
      <c r="S64" s="50"/>
      <c r="T64" s="24"/>
      <c r="U64" s="24"/>
      <c r="V64" s="24"/>
      <c r="W64" s="188" t="str">
        <f t="shared" si="9"/>
        <v/>
      </c>
      <c r="X64" s="188" t="str">
        <f t="shared" si="10"/>
        <v/>
      </c>
      <c r="Y64" s="189">
        <f t="shared" si="2"/>
        <v>0</v>
      </c>
      <c r="Z64" s="189">
        <f t="shared" si="3"/>
        <v>0</v>
      </c>
      <c r="AA64" s="52"/>
      <c r="AB64" s="55"/>
      <c r="AC64" s="52"/>
    </row>
    <row r="65" spans="1:29" ht="15.75" x14ac:dyDescent="0.25">
      <c r="A65" s="62" t="str">
        <f t="shared" si="4"/>
        <v>Cache</v>
      </c>
      <c r="B65" s="71"/>
      <c r="C65" s="288">
        <v>24</v>
      </c>
      <c r="D65" s="349"/>
      <c r="E65" s="350"/>
      <c r="F65" s="351"/>
      <c r="G65" s="299"/>
      <c r="H65" s="299"/>
      <c r="I65" s="300"/>
      <c r="J65" s="303"/>
      <c r="K65" s="302"/>
      <c r="L65" s="134" t="str">
        <f t="shared" si="5"/>
        <v/>
      </c>
      <c r="M65" s="135" t="str">
        <f t="shared" si="6"/>
        <v/>
      </c>
      <c r="N65" s="271" t="str">
        <f t="shared" si="0"/>
        <v/>
      </c>
      <c r="O65" s="137" t="str">
        <f t="shared" si="7"/>
        <v/>
      </c>
      <c r="P65" s="137" t="str">
        <f t="shared" si="8"/>
        <v/>
      </c>
      <c r="Q65" s="137">
        <f t="shared" si="1"/>
        <v>0</v>
      </c>
      <c r="R65" s="20"/>
      <c r="S65" s="50"/>
      <c r="T65" s="24"/>
      <c r="U65" s="24"/>
      <c r="V65" s="24"/>
      <c r="W65" s="188" t="str">
        <f t="shared" si="9"/>
        <v/>
      </c>
      <c r="X65" s="188" t="str">
        <f t="shared" si="10"/>
        <v/>
      </c>
      <c r="Y65" s="189">
        <f t="shared" si="2"/>
        <v>0</v>
      </c>
      <c r="Z65" s="189">
        <f t="shared" si="3"/>
        <v>0</v>
      </c>
      <c r="AA65" s="52"/>
      <c r="AB65" s="55"/>
      <c r="AC65" s="52"/>
    </row>
    <row r="66" spans="1:29" ht="15.75" x14ac:dyDescent="0.25">
      <c r="A66" s="62" t="str">
        <f t="shared" si="4"/>
        <v>Cache</v>
      </c>
      <c r="B66" s="71"/>
      <c r="C66" s="288">
        <v>25</v>
      </c>
      <c r="D66" s="349"/>
      <c r="E66" s="350"/>
      <c r="F66" s="351"/>
      <c r="G66" s="299"/>
      <c r="H66" s="299"/>
      <c r="I66" s="300"/>
      <c r="J66" s="303"/>
      <c r="K66" s="302"/>
      <c r="L66" s="134" t="str">
        <f t="shared" si="5"/>
        <v/>
      </c>
      <c r="M66" s="135" t="str">
        <f t="shared" si="6"/>
        <v/>
      </c>
      <c r="N66" s="271" t="str">
        <f t="shared" si="0"/>
        <v/>
      </c>
      <c r="O66" s="137" t="str">
        <f t="shared" si="7"/>
        <v/>
      </c>
      <c r="P66" s="137" t="str">
        <f t="shared" si="8"/>
        <v/>
      </c>
      <c r="Q66" s="137">
        <f t="shared" si="1"/>
        <v>0</v>
      </c>
      <c r="R66" s="20"/>
      <c r="S66" s="50"/>
      <c r="T66" s="24"/>
      <c r="U66" s="24"/>
      <c r="V66" s="24"/>
      <c r="W66" s="188" t="str">
        <f t="shared" si="9"/>
        <v/>
      </c>
      <c r="X66" s="188" t="str">
        <f t="shared" si="10"/>
        <v/>
      </c>
      <c r="Y66" s="189">
        <f t="shared" si="2"/>
        <v>0</v>
      </c>
      <c r="Z66" s="189">
        <f t="shared" si="3"/>
        <v>0</v>
      </c>
      <c r="AA66" s="52"/>
      <c r="AB66" s="55"/>
      <c r="AC66" s="52"/>
    </row>
    <row r="67" spans="1:29" ht="15.75" x14ac:dyDescent="0.25">
      <c r="A67" s="62" t="str">
        <f t="shared" si="4"/>
        <v>Cache</v>
      </c>
      <c r="B67" s="71"/>
      <c r="C67" s="288">
        <v>26</v>
      </c>
      <c r="D67" s="349"/>
      <c r="E67" s="350"/>
      <c r="F67" s="351"/>
      <c r="G67" s="299"/>
      <c r="H67" s="299"/>
      <c r="I67" s="300"/>
      <c r="J67" s="303"/>
      <c r="K67" s="302"/>
      <c r="L67" s="134" t="str">
        <f t="shared" si="5"/>
        <v/>
      </c>
      <c r="M67" s="135" t="str">
        <f t="shared" si="6"/>
        <v/>
      </c>
      <c r="N67" s="271" t="str">
        <f t="shared" si="0"/>
        <v/>
      </c>
      <c r="O67" s="137" t="str">
        <f t="shared" si="7"/>
        <v/>
      </c>
      <c r="P67" s="137" t="str">
        <f t="shared" si="8"/>
        <v/>
      </c>
      <c r="Q67" s="137">
        <f t="shared" si="1"/>
        <v>0</v>
      </c>
      <c r="R67" s="20"/>
      <c r="S67" s="50"/>
      <c r="T67" s="24"/>
      <c r="U67" s="24"/>
      <c r="V67" s="24"/>
      <c r="W67" s="188" t="str">
        <f t="shared" si="9"/>
        <v/>
      </c>
      <c r="X67" s="188" t="str">
        <f t="shared" si="10"/>
        <v/>
      </c>
      <c r="Y67" s="189">
        <f t="shared" si="2"/>
        <v>0</v>
      </c>
      <c r="Z67" s="189">
        <f t="shared" si="3"/>
        <v>0</v>
      </c>
      <c r="AA67" s="52"/>
      <c r="AB67" s="55"/>
      <c r="AC67" s="52"/>
    </row>
    <row r="68" spans="1:29" ht="15.75" x14ac:dyDescent="0.25">
      <c r="A68" s="62" t="str">
        <f t="shared" si="4"/>
        <v>Cache</v>
      </c>
      <c r="B68" s="71"/>
      <c r="C68" s="288">
        <v>27</v>
      </c>
      <c r="D68" s="349"/>
      <c r="E68" s="350"/>
      <c r="F68" s="351"/>
      <c r="G68" s="299"/>
      <c r="H68" s="299"/>
      <c r="I68" s="300"/>
      <c r="J68" s="303"/>
      <c r="K68" s="302"/>
      <c r="L68" s="134" t="str">
        <f t="shared" si="5"/>
        <v/>
      </c>
      <c r="M68" s="135" t="str">
        <f t="shared" si="6"/>
        <v/>
      </c>
      <c r="N68" s="271" t="str">
        <f t="shared" si="0"/>
        <v/>
      </c>
      <c r="O68" s="137" t="str">
        <f t="shared" si="7"/>
        <v/>
      </c>
      <c r="P68" s="137" t="str">
        <f t="shared" si="8"/>
        <v/>
      </c>
      <c r="Q68" s="137">
        <f t="shared" si="1"/>
        <v>0</v>
      </c>
      <c r="R68" s="20"/>
      <c r="S68" s="50"/>
      <c r="T68" s="24"/>
      <c r="U68" s="24"/>
      <c r="V68" s="24"/>
      <c r="W68" s="188" t="str">
        <f t="shared" si="9"/>
        <v/>
      </c>
      <c r="X68" s="188" t="str">
        <f t="shared" si="10"/>
        <v/>
      </c>
      <c r="Y68" s="189">
        <f t="shared" si="2"/>
        <v>0</v>
      </c>
      <c r="Z68" s="189">
        <f t="shared" si="3"/>
        <v>0</v>
      </c>
      <c r="AA68" s="52"/>
      <c r="AB68" s="55"/>
      <c r="AC68" s="52"/>
    </row>
    <row r="69" spans="1:29" ht="15.75" x14ac:dyDescent="0.25">
      <c r="A69" s="62" t="str">
        <f t="shared" si="4"/>
        <v>Cache</v>
      </c>
      <c r="B69" s="71"/>
      <c r="C69" s="288">
        <v>28</v>
      </c>
      <c r="D69" s="349"/>
      <c r="E69" s="350"/>
      <c r="F69" s="351"/>
      <c r="G69" s="299"/>
      <c r="H69" s="299"/>
      <c r="I69" s="300"/>
      <c r="J69" s="303"/>
      <c r="K69" s="302"/>
      <c r="L69" s="134" t="str">
        <f t="shared" si="5"/>
        <v/>
      </c>
      <c r="M69" s="135" t="str">
        <f t="shared" si="6"/>
        <v/>
      </c>
      <c r="N69" s="271" t="str">
        <f t="shared" si="0"/>
        <v/>
      </c>
      <c r="O69" s="137" t="str">
        <f t="shared" si="7"/>
        <v/>
      </c>
      <c r="P69" s="137" t="str">
        <f t="shared" si="8"/>
        <v/>
      </c>
      <c r="Q69" s="137">
        <f t="shared" si="1"/>
        <v>0</v>
      </c>
      <c r="R69" s="20"/>
      <c r="S69" s="50"/>
      <c r="T69" s="24"/>
      <c r="U69" s="24"/>
      <c r="V69" s="24"/>
      <c r="W69" s="188" t="str">
        <f t="shared" si="9"/>
        <v/>
      </c>
      <c r="X69" s="188" t="str">
        <f t="shared" si="10"/>
        <v/>
      </c>
      <c r="Y69" s="189">
        <f t="shared" si="2"/>
        <v>0</v>
      </c>
      <c r="Z69" s="189">
        <f t="shared" si="3"/>
        <v>0</v>
      </c>
      <c r="AA69" s="52"/>
      <c r="AB69" s="55"/>
      <c r="AC69" s="52"/>
    </row>
    <row r="70" spans="1:29" ht="15.75" x14ac:dyDescent="0.25">
      <c r="A70" s="62" t="str">
        <f t="shared" si="4"/>
        <v>Cache</v>
      </c>
      <c r="B70" s="71"/>
      <c r="C70" s="288">
        <v>29</v>
      </c>
      <c r="D70" s="349"/>
      <c r="E70" s="350"/>
      <c r="F70" s="351"/>
      <c r="G70" s="299"/>
      <c r="H70" s="299"/>
      <c r="I70" s="300"/>
      <c r="J70" s="303"/>
      <c r="K70" s="302"/>
      <c r="L70" s="134" t="str">
        <f t="shared" si="5"/>
        <v/>
      </c>
      <c r="M70" s="135" t="str">
        <f t="shared" si="6"/>
        <v/>
      </c>
      <c r="N70" s="271" t="str">
        <f t="shared" si="0"/>
        <v/>
      </c>
      <c r="O70" s="137" t="str">
        <f t="shared" si="7"/>
        <v/>
      </c>
      <c r="P70" s="137" t="str">
        <f t="shared" si="8"/>
        <v/>
      </c>
      <c r="Q70" s="137">
        <f t="shared" si="1"/>
        <v>0</v>
      </c>
      <c r="R70" s="20"/>
      <c r="S70" s="50"/>
      <c r="T70" s="24"/>
      <c r="U70" s="24"/>
      <c r="V70" s="24"/>
      <c r="W70" s="188" t="str">
        <f t="shared" si="9"/>
        <v/>
      </c>
      <c r="X70" s="188" t="str">
        <f t="shared" si="10"/>
        <v/>
      </c>
      <c r="Y70" s="189">
        <f t="shared" si="2"/>
        <v>0</v>
      </c>
      <c r="Z70" s="189">
        <f t="shared" si="3"/>
        <v>0</v>
      </c>
      <c r="AA70" s="52"/>
      <c r="AB70" s="55"/>
      <c r="AC70" s="52"/>
    </row>
    <row r="71" spans="1:29" ht="15.75" x14ac:dyDescent="0.25">
      <c r="A71" s="62" t="str">
        <f t="shared" si="4"/>
        <v>Cache</v>
      </c>
      <c r="B71" s="71"/>
      <c r="C71" s="288">
        <v>30</v>
      </c>
      <c r="D71" s="349"/>
      <c r="E71" s="350"/>
      <c r="F71" s="351"/>
      <c r="G71" s="299"/>
      <c r="H71" s="299"/>
      <c r="I71" s="300"/>
      <c r="J71" s="303"/>
      <c r="K71" s="302"/>
      <c r="L71" s="134" t="str">
        <f t="shared" si="5"/>
        <v/>
      </c>
      <c r="M71" s="135" t="str">
        <f t="shared" si="6"/>
        <v/>
      </c>
      <c r="N71" s="271" t="str">
        <f t="shared" si="0"/>
        <v/>
      </c>
      <c r="O71" s="137" t="str">
        <f t="shared" si="7"/>
        <v/>
      </c>
      <c r="P71" s="137" t="str">
        <f t="shared" si="8"/>
        <v/>
      </c>
      <c r="Q71" s="137">
        <f t="shared" si="1"/>
        <v>0</v>
      </c>
      <c r="R71" s="20"/>
      <c r="S71" s="50"/>
      <c r="T71" s="24"/>
      <c r="U71" s="24"/>
      <c r="V71" s="24"/>
      <c r="W71" s="188" t="str">
        <f t="shared" si="9"/>
        <v/>
      </c>
      <c r="X71" s="188" t="str">
        <f t="shared" si="10"/>
        <v/>
      </c>
      <c r="Y71" s="189">
        <f t="shared" si="2"/>
        <v>0</v>
      </c>
      <c r="Z71" s="189">
        <f t="shared" si="3"/>
        <v>0</v>
      </c>
      <c r="AA71" s="52"/>
      <c r="AB71" s="55"/>
      <c r="AC71" s="52"/>
    </row>
    <row r="72" spans="1:29" ht="15.75" x14ac:dyDescent="0.25">
      <c r="A72" s="62" t="str">
        <f t="shared" si="4"/>
        <v>Cache</v>
      </c>
      <c r="B72" s="71"/>
      <c r="C72" s="288">
        <v>31</v>
      </c>
      <c r="D72" s="349"/>
      <c r="E72" s="350"/>
      <c r="F72" s="351"/>
      <c r="G72" s="299"/>
      <c r="H72" s="299"/>
      <c r="I72" s="300"/>
      <c r="J72" s="303"/>
      <c r="K72" s="302"/>
      <c r="L72" s="134" t="str">
        <f t="shared" si="5"/>
        <v/>
      </c>
      <c r="M72" s="135" t="str">
        <f t="shared" si="6"/>
        <v/>
      </c>
      <c r="N72" s="271" t="str">
        <f t="shared" si="0"/>
        <v/>
      </c>
      <c r="O72" s="137" t="str">
        <f t="shared" si="7"/>
        <v/>
      </c>
      <c r="P72" s="137" t="str">
        <f t="shared" si="8"/>
        <v/>
      </c>
      <c r="Q72" s="137">
        <f t="shared" si="1"/>
        <v>0</v>
      </c>
      <c r="R72" s="20"/>
      <c r="S72" s="50"/>
      <c r="T72" s="24"/>
      <c r="U72" s="24"/>
      <c r="V72" s="24"/>
      <c r="W72" s="188" t="str">
        <f t="shared" si="9"/>
        <v/>
      </c>
      <c r="X72" s="188" t="str">
        <f t="shared" si="10"/>
        <v/>
      </c>
      <c r="Y72" s="189">
        <f t="shared" si="2"/>
        <v>0</v>
      </c>
      <c r="Z72" s="189">
        <f t="shared" si="3"/>
        <v>0</v>
      </c>
      <c r="AA72" s="52"/>
      <c r="AB72" s="55"/>
      <c r="AC72" s="52"/>
    </row>
    <row r="73" spans="1:29" ht="15.75" x14ac:dyDescent="0.25">
      <c r="A73" s="62" t="str">
        <f t="shared" si="4"/>
        <v>Cache</v>
      </c>
      <c r="B73" s="71"/>
      <c r="C73" s="288">
        <v>32</v>
      </c>
      <c r="D73" s="349"/>
      <c r="E73" s="350"/>
      <c r="F73" s="351"/>
      <c r="G73" s="299"/>
      <c r="H73" s="299"/>
      <c r="I73" s="300"/>
      <c r="J73" s="303"/>
      <c r="K73" s="302"/>
      <c r="L73" s="134" t="str">
        <f t="shared" si="5"/>
        <v/>
      </c>
      <c r="M73" s="135" t="str">
        <f t="shared" si="6"/>
        <v/>
      </c>
      <c r="N73" s="271" t="str">
        <f t="shared" si="0"/>
        <v/>
      </c>
      <c r="O73" s="137" t="str">
        <f t="shared" si="7"/>
        <v/>
      </c>
      <c r="P73" s="137" t="str">
        <f t="shared" si="8"/>
        <v/>
      </c>
      <c r="Q73" s="137">
        <f t="shared" si="1"/>
        <v>0</v>
      </c>
      <c r="R73" s="20"/>
      <c r="S73" s="50"/>
      <c r="T73" s="24"/>
      <c r="U73" s="24"/>
      <c r="V73" s="24"/>
      <c r="W73" s="188" t="str">
        <f t="shared" si="9"/>
        <v/>
      </c>
      <c r="X73" s="188" t="str">
        <f t="shared" si="10"/>
        <v/>
      </c>
      <c r="Y73" s="189">
        <f t="shared" si="2"/>
        <v>0</v>
      </c>
      <c r="Z73" s="189">
        <f t="shared" si="3"/>
        <v>0</v>
      </c>
      <c r="AA73" s="52"/>
      <c r="AB73" s="55"/>
      <c r="AC73" s="52"/>
    </row>
    <row r="74" spans="1:29" ht="15.75" x14ac:dyDescent="0.25">
      <c r="A74" s="62" t="str">
        <f t="shared" si="4"/>
        <v>Cache</v>
      </c>
      <c r="B74" s="71"/>
      <c r="C74" s="288">
        <v>32</v>
      </c>
      <c r="D74" s="349"/>
      <c r="E74" s="350"/>
      <c r="F74" s="351"/>
      <c r="G74" s="299"/>
      <c r="H74" s="299"/>
      <c r="I74" s="300"/>
      <c r="J74" s="303"/>
      <c r="K74" s="302"/>
      <c r="L74" s="134" t="str">
        <f t="shared" si="5"/>
        <v/>
      </c>
      <c r="M74" s="135" t="str">
        <f t="shared" si="6"/>
        <v/>
      </c>
      <c r="N74" s="271" t="str">
        <f t="shared" si="0"/>
        <v/>
      </c>
      <c r="O74" s="137" t="str">
        <f t="shared" si="7"/>
        <v/>
      </c>
      <c r="P74" s="137" t="str">
        <f t="shared" si="8"/>
        <v/>
      </c>
      <c r="Q74" s="137">
        <f t="shared" ref="Q74:Q105" si="11">SUM(O74:P74)</f>
        <v>0</v>
      </c>
      <c r="R74" s="20"/>
      <c r="S74" s="50"/>
      <c r="T74" s="24"/>
      <c r="U74" s="24"/>
      <c r="V74" s="24"/>
      <c r="W74" s="188" t="str">
        <f t="shared" ref="W74:W105" si="12">IF(ISNA(VLOOKUP(H74,$D$184:$E$187,2,FALSE)),"",VLOOKUP(H74,$D$184:$E$187,2,FALSE))</f>
        <v/>
      </c>
      <c r="X74" s="188" t="str">
        <f t="shared" si="10"/>
        <v/>
      </c>
      <c r="Y74" s="189">
        <f t="shared" ref="Y74:Y105" si="13">IF(M74&lt;&gt;"",VALUE(M74),0)</f>
        <v>0</v>
      </c>
      <c r="Z74" s="189">
        <f t="shared" ref="Z74:Z105" si="14">IF(N74&lt;&gt;"",VALUE(N74),0)</f>
        <v>0</v>
      </c>
      <c r="AA74" s="52"/>
      <c r="AB74" s="55"/>
      <c r="AC74" s="52"/>
    </row>
    <row r="75" spans="1:29" ht="15.75" x14ac:dyDescent="0.25">
      <c r="A75" s="62" t="str">
        <f t="shared" si="4"/>
        <v>Cache</v>
      </c>
      <c r="B75" s="71"/>
      <c r="C75" s="288">
        <v>34</v>
      </c>
      <c r="D75" s="349"/>
      <c r="E75" s="350"/>
      <c r="F75" s="351"/>
      <c r="G75" s="299"/>
      <c r="H75" s="299"/>
      <c r="I75" s="300"/>
      <c r="J75" s="303"/>
      <c r="K75" s="302"/>
      <c r="L75" s="134" t="str">
        <f t="shared" si="5"/>
        <v/>
      </c>
      <c r="M75" s="135" t="str">
        <f t="shared" si="6"/>
        <v/>
      </c>
      <c r="N75" s="271" t="str">
        <f t="shared" si="0"/>
        <v/>
      </c>
      <c r="O75" s="137" t="str">
        <f t="shared" si="7"/>
        <v/>
      </c>
      <c r="P75" s="137" t="str">
        <f t="shared" si="8"/>
        <v/>
      </c>
      <c r="Q75" s="137">
        <f t="shared" si="11"/>
        <v>0</v>
      </c>
      <c r="R75" s="20"/>
      <c r="S75" s="50"/>
      <c r="T75" s="24"/>
      <c r="U75" s="24"/>
      <c r="V75" s="24"/>
      <c r="W75" s="188" t="str">
        <f t="shared" si="12"/>
        <v/>
      </c>
      <c r="X75" s="188" t="str">
        <f t="shared" ref="X75:X106" si="15">IF(ISNA(VLOOKUP($L75,$H$184:$V$186,2,FALSE)),"",VLOOKUP($L75,$H$184:$V$186,2,FALSE))</f>
        <v/>
      </c>
      <c r="Y75" s="189">
        <f t="shared" si="13"/>
        <v>0</v>
      </c>
      <c r="Z75" s="189">
        <f t="shared" si="14"/>
        <v>0</v>
      </c>
      <c r="AA75" s="52"/>
      <c r="AB75" s="55"/>
      <c r="AC75" s="52"/>
    </row>
    <row r="76" spans="1:29" ht="15.75" x14ac:dyDescent="0.25">
      <c r="A76" s="62" t="str">
        <f t="shared" si="4"/>
        <v>Cache</v>
      </c>
      <c r="B76" s="71"/>
      <c r="C76" s="288">
        <v>34</v>
      </c>
      <c r="D76" s="349"/>
      <c r="E76" s="350"/>
      <c r="F76" s="351"/>
      <c r="G76" s="299"/>
      <c r="H76" s="299"/>
      <c r="I76" s="300"/>
      <c r="J76" s="303"/>
      <c r="K76" s="302"/>
      <c r="L76" s="134" t="str">
        <f t="shared" si="5"/>
        <v/>
      </c>
      <c r="M76" s="135" t="str">
        <f t="shared" si="6"/>
        <v/>
      </c>
      <c r="N76" s="271" t="str">
        <f t="shared" si="0"/>
        <v/>
      </c>
      <c r="O76" s="137" t="str">
        <f t="shared" si="7"/>
        <v/>
      </c>
      <c r="P76" s="137" t="str">
        <f t="shared" si="8"/>
        <v/>
      </c>
      <c r="Q76" s="137">
        <f t="shared" si="11"/>
        <v>0</v>
      </c>
      <c r="R76" s="20"/>
      <c r="S76" s="50"/>
      <c r="T76" s="24"/>
      <c r="U76" s="24"/>
      <c r="V76" s="24"/>
      <c r="W76" s="188" t="str">
        <f t="shared" si="12"/>
        <v/>
      </c>
      <c r="X76" s="188" t="str">
        <f t="shared" si="15"/>
        <v/>
      </c>
      <c r="Y76" s="189">
        <f t="shared" si="13"/>
        <v>0</v>
      </c>
      <c r="Z76" s="189">
        <f t="shared" si="14"/>
        <v>0</v>
      </c>
      <c r="AA76" s="52"/>
      <c r="AB76" s="55"/>
      <c r="AC76" s="52"/>
    </row>
    <row r="77" spans="1:29" ht="15.75" x14ac:dyDescent="0.25">
      <c r="A77" s="62" t="str">
        <f t="shared" si="4"/>
        <v>Cache</v>
      </c>
      <c r="B77" s="71"/>
      <c r="C77" s="288">
        <v>36</v>
      </c>
      <c r="D77" s="349"/>
      <c r="E77" s="350"/>
      <c r="F77" s="351"/>
      <c r="G77" s="299"/>
      <c r="H77" s="299"/>
      <c r="I77" s="300"/>
      <c r="J77" s="303"/>
      <c r="K77" s="302"/>
      <c r="L77" s="134" t="str">
        <f t="shared" si="5"/>
        <v/>
      </c>
      <c r="M77" s="135" t="str">
        <f t="shared" si="6"/>
        <v/>
      </c>
      <c r="N77" s="271" t="str">
        <f t="shared" si="0"/>
        <v/>
      </c>
      <c r="O77" s="137" t="str">
        <f t="shared" si="7"/>
        <v/>
      </c>
      <c r="P77" s="137" t="str">
        <f t="shared" si="8"/>
        <v/>
      </c>
      <c r="Q77" s="137">
        <f t="shared" si="11"/>
        <v>0</v>
      </c>
      <c r="R77" s="20"/>
      <c r="S77" s="50"/>
      <c r="T77" s="24"/>
      <c r="U77" s="24"/>
      <c r="V77" s="24"/>
      <c r="W77" s="188" t="str">
        <f t="shared" si="12"/>
        <v/>
      </c>
      <c r="X77" s="188" t="str">
        <f t="shared" si="15"/>
        <v/>
      </c>
      <c r="Y77" s="189">
        <f t="shared" si="13"/>
        <v>0</v>
      </c>
      <c r="Z77" s="189">
        <f t="shared" si="14"/>
        <v>0</v>
      </c>
      <c r="AA77" s="52"/>
      <c r="AB77" s="55"/>
      <c r="AC77" s="52"/>
    </row>
    <row r="78" spans="1:29" ht="15.75" x14ac:dyDescent="0.25">
      <c r="A78" s="62" t="str">
        <f t="shared" si="4"/>
        <v>Cache</v>
      </c>
      <c r="B78" s="71"/>
      <c r="C78" s="288">
        <v>37</v>
      </c>
      <c r="D78" s="349"/>
      <c r="E78" s="350"/>
      <c r="F78" s="351"/>
      <c r="G78" s="299"/>
      <c r="H78" s="299"/>
      <c r="I78" s="300"/>
      <c r="J78" s="303"/>
      <c r="K78" s="302"/>
      <c r="L78" s="134" t="str">
        <f t="shared" si="5"/>
        <v/>
      </c>
      <c r="M78" s="135" t="str">
        <f t="shared" si="6"/>
        <v/>
      </c>
      <c r="N78" s="271" t="str">
        <f t="shared" si="0"/>
        <v/>
      </c>
      <c r="O78" s="137" t="str">
        <f t="shared" si="7"/>
        <v/>
      </c>
      <c r="P78" s="137" t="str">
        <f t="shared" si="8"/>
        <v/>
      </c>
      <c r="Q78" s="137">
        <f t="shared" si="11"/>
        <v>0</v>
      </c>
      <c r="R78" s="20"/>
      <c r="S78" s="50"/>
      <c r="T78" s="24"/>
      <c r="U78" s="24"/>
      <c r="V78" s="24"/>
      <c r="W78" s="188" t="str">
        <f t="shared" si="12"/>
        <v/>
      </c>
      <c r="X78" s="188" t="str">
        <f t="shared" si="15"/>
        <v/>
      </c>
      <c r="Y78" s="189">
        <f t="shared" si="13"/>
        <v>0</v>
      </c>
      <c r="Z78" s="189">
        <f t="shared" si="14"/>
        <v>0</v>
      </c>
      <c r="AA78" s="52"/>
      <c r="AB78" s="55"/>
      <c r="AC78" s="52"/>
    </row>
    <row r="79" spans="1:29" ht="15.75" x14ac:dyDescent="0.25">
      <c r="A79" s="62" t="str">
        <f t="shared" si="4"/>
        <v>Cache</v>
      </c>
      <c r="B79" s="71"/>
      <c r="C79" s="288">
        <v>38</v>
      </c>
      <c r="D79" s="349"/>
      <c r="E79" s="350"/>
      <c r="F79" s="351"/>
      <c r="G79" s="299"/>
      <c r="H79" s="299"/>
      <c r="I79" s="300"/>
      <c r="J79" s="303"/>
      <c r="K79" s="302"/>
      <c r="L79" s="134" t="str">
        <f t="shared" si="5"/>
        <v/>
      </c>
      <c r="M79" s="135" t="str">
        <f t="shared" si="6"/>
        <v/>
      </c>
      <c r="N79" s="271" t="str">
        <f t="shared" si="0"/>
        <v/>
      </c>
      <c r="O79" s="137" t="str">
        <f t="shared" si="7"/>
        <v/>
      </c>
      <c r="P79" s="137" t="str">
        <f t="shared" si="8"/>
        <v/>
      </c>
      <c r="Q79" s="137">
        <f t="shared" si="11"/>
        <v>0</v>
      </c>
      <c r="R79" s="20"/>
      <c r="S79" s="50"/>
      <c r="T79" s="24"/>
      <c r="U79" s="24"/>
      <c r="V79" s="24"/>
      <c r="W79" s="188" t="str">
        <f t="shared" si="12"/>
        <v/>
      </c>
      <c r="X79" s="188" t="str">
        <f t="shared" si="15"/>
        <v/>
      </c>
      <c r="Y79" s="189">
        <f t="shared" si="13"/>
        <v>0</v>
      </c>
      <c r="Z79" s="189">
        <f t="shared" si="14"/>
        <v>0</v>
      </c>
      <c r="AA79" s="52"/>
      <c r="AB79" s="55"/>
      <c r="AC79" s="52"/>
    </row>
    <row r="80" spans="1:29" ht="15.75" x14ac:dyDescent="0.25">
      <c r="A80" s="62" t="str">
        <f t="shared" si="4"/>
        <v>Cache</v>
      </c>
      <c r="B80" s="71"/>
      <c r="C80" s="288">
        <v>39</v>
      </c>
      <c r="D80" s="349"/>
      <c r="E80" s="350"/>
      <c r="F80" s="351"/>
      <c r="G80" s="299"/>
      <c r="H80" s="299"/>
      <c r="I80" s="300"/>
      <c r="J80" s="303"/>
      <c r="K80" s="302"/>
      <c r="L80" s="134" t="str">
        <f t="shared" si="5"/>
        <v/>
      </c>
      <c r="M80" s="135" t="str">
        <f t="shared" si="6"/>
        <v/>
      </c>
      <c r="N80" s="271" t="str">
        <f t="shared" si="0"/>
        <v/>
      </c>
      <c r="O80" s="137" t="str">
        <f t="shared" si="7"/>
        <v/>
      </c>
      <c r="P80" s="137" t="str">
        <f t="shared" si="8"/>
        <v/>
      </c>
      <c r="Q80" s="137">
        <f t="shared" si="11"/>
        <v>0</v>
      </c>
      <c r="R80" s="20"/>
      <c r="S80" s="50"/>
      <c r="T80" s="24"/>
      <c r="U80" s="24"/>
      <c r="V80" s="24"/>
      <c r="W80" s="188" t="str">
        <f t="shared" si="12"/>
        <v/>
      </c>
      <c r="X80" s="188" t="str">
        <f t="shared" si="15"/>
        <v/>
      </c>
      <c r="Y80" s="189">
        <f t="shared" si="13"/>
        <v>0</v>
      </c>
      <c r="Z80" s="189">
        <f t="shared" si="14"/>
        <v>0</v>
      </c>
      <c r="AA80" s="52"/>
      <c r="AB80" s="55"/>
      <c r="AC80" s="52"/>
    </row>
    <row r="81" spans="1:29" ht="15.75" x14ac:dyDescent="0.25">
      <c r="A81" s="62" t="str">
        <f t="shared" si="4"/>
        <v>Cache</v>
      </c>
      <c r="B81" s="71"/>
      <c r="C81" s="288">
        <v>40</v>
      </c>
      <c r="D81" s="349"/>
      <c r="E81" s="350"/>
      <c r="F81" s="351"/>
      <c r="G81" s="299"/>
      <c r="H81" s="299"/>
      <c r="I81" s="300"/>
      <c r="J81" s="303"/>
      <c r="K81" s="302"/>
      <c r="L81" s="134" t="str">
        <f t="shared" si="5"/>
        <v/>
      </c>
      <c r="M81" s="135" t="str">
        <f t="shared" si="6"/>
        <v/>
      </c>
      <c r="N81" s="271" t="str">
        <f t="shared" si="0"/>
        <v/>
      </c>
      <c r="O81" s="137" t="str">
        <f t="shared" si="7"/>
        <v/>
      </c>
      <c r="P81" s="137" t="str">
        <f t="shared" si="8"/>
        <v/>
      </c>
      <c r="Q81" s="137">
        <f t="shared" si="11"/>
        <v>0</v>
      </c>
      <c r="R81" s="20"/>
      <c r="S81" s="50"/>
      <c r="T81" s="24"/>
      <c r="U81" s="24"/>
      <c r="V81" s="24"/>
      <c r="W81" s="188" t="str">
        <f t="shared" si="12"/>
        <v/>
      </c>
      <c r="X81" s="188" t="str">
        <f t="shared" si="15"/>
        <v/>
      </c>
      <c r="Y81" s="189">
        <f t="shared" si="13"/>
        <v>0</v>
      </c>
      <c r="Z81" s="189">
        <f t="shared" si="14"/>
        <v>0</v>
      </c>
      <c r="AA81" s="52"/>
      <c r="AB81" s="55"/>
      <c r="AC81" s="52"/>
    </row>
    <row r="82" spans="1:29" ht="15.75" x14ac:dyDescent="0.25">
      <c r="A82" s="62" t="str">
        <f t="shared" si="4"/>
        <v>Cache</v>
      </c>
      <c r="B82" s="71"/>
      <c r="C82" s="288">
        <v>41</v>
      </c>
      <c r="D82" s="349"/>
      <c r="E82" s="350"/>
      <c r="F82" s="351"/>
      <c r="G82" s="299"/>
      <c r="H82" s="299"/>
      <c r="I82" s="300"/>
      <c r="J82" s="303"/>
      <c r="K82" s="302"/>
      <c r="L82" s="134" t="str">
        <f t="shared" si="5"/>
        <v/>
      </c>
      <c r="M82" s="135" t="str">
        <f t="shared" si="6"/>
        <v/>
      </c>
      <c r="N82" s="271" t="str">
        <f t="shared" si="0"/>
        <v/>
      </c>
      <c r="O82" s="137" t="str">
        <f t="shared" si="7"/>
        <v/>
      </c>
      <c r="P82" s="137" t="str">
        <f t="shared" si="8"/>
        <v/>
      </c>
      <c r="Q82" s="137">
        <f t="shared" si="11"/>
        <v>0</v>
      </c>
      <c r="R82" s="20"/>
      <c r="S82" s="50"/>
      <c r="T82" s="24"/>
      <c r="U82" s="24"/>
      <c r="V82" s="24"/>
      <c r="W82" s="188" t="str">
        <f t="shared" si="12"/>
        <v/>
      </c>
      <c r="X82" s="188" t="str">
        <f t="shared" si="15"/>
        <v/>
      </c>
      <c r="Y82" s="189">
        <f t="shared" si="13"/>
        <v>0</v>
      </c>
      <c r="Z82" s="189">
        <f t="shared" si="14"/>
        <v>0</v>
      </c>
      <c r="AA82" s="52"/>
      <c r="AB82" s="55"/>
      <c r="AC82" s="52"/>
    </row>
    <row r="83" spans="1:29" ht="15.75" x14ac:dyDescent="0.25">
      <c r="A83" s="62" t="str">
        <f t="shared" si="4"/>
        <v>Cache</v>
      </c>
      <c r="B83" s="71"/>
      <c r="C83" s="288">
        <v>42</v>
      </c>
      <c r="D83" s="349"/>
      <c r="E83" s="350"/>
      <c r="F83" s="351"/>
      <c r="G83" s="299"/>
      <c r="H83" s="299"/>
      <c r="I83" s="300"/>
      <c r="J83" s="303"/>
      <c r="K83" s="302"/>
      <c r="L83" s="134" t="str">
        <f t="shared" si="5"/>
        <v/>
      </c>
      <c r="M83" s="135" t="str">
        <f t="shared" si="6"/>
        <v/>
      </c>
      <c r="N83" s="271" t="str">
        <f t="shared" si="0"/>
        <v/>
      </c>
      <c r="O83" s="137" t="str">
        <f t="shared" si="7"/>
        <v/>
      </c>
      <c r="P83" s="137" t="str">
        <f t="shared" si="8"/>
        <v/>
      </c>
      <c r="Q83" s="137">
        <f t="shared" si="11"/>
        <v>0</v>
      </c>
      <c r="R83" s="20"/>
      <c r="S83" s="50"/>
      <c r="T83" s="24"/>
      <c r="U83" s="24"/>
      <c r="V83" s="24"/>
      <c r="W83" s="188" t="str">
        <f t="shared" si="12"/>
        <v/>
      </c>
      <c r="X83" s="188" t="str">
        <f t="shared" si="15"/>
        <v/>
      </c>
      <c r="Y83" s="189">
        <f t="shared" si="13"/>
        <v>0</v>
      </c>
      <c r="Z83" s="189">
        <f t="shared" si="14"/>
        <v>0</v>
      </c>
      <c r="AA83" s="52"/>
      <c r="AB83" s="55"/>
      <c r="AC83" s="52"/>
    </row>
    <row r="84" spans="1:29" ht="15.75" x14ac:dyDescent="0.25">
      <c r="A84" s="62" t="str">
        <f t="shared" si="4"/>
        <v>Cache</v>
      </c>
      <c r="B84" s="71"/>
      <c r="C84" s="288">
        <v>47</v>
      </c>
      <c r="D84" s="349"/>
      <c r="E84" s="350"/>
      <c r="F84" s="351"/>
      <c r="G84" s="299"/>
      <c r="H84" s="299"/>
      <c r="I84" s="300"/>
      <c r="J84" s="303"/>
      <c r="K84" s="302"/>
      <c r="L84" s="134" t="str">
        <f t="shared" si="5"/>
        <v/>
      </c>
      <c r="M84" s="135" t="str">
        <f t="shared" si="6"/>
        <v/>
      </c>
      <c r="N84" s="271" t="str">
        <f t="shared" si="0"/>
        <v/>
      </c>
      <c r="O84" s="137" t="str">
        <f t="shared" si="7"/>
        <v/>
      </c>
      <c r="P84" s="137" t="str">
        <f t="shared" si="8"/>
        <v/>
      </c>
      <c r="Q84" s="137">
        <f t="shared" si="11"/>
        <v>0</v>
      </c>
      <c r="R84" s="20"/>
      <c r="S84" s="50"/>
      <c r="T84" s="24"/>
      <c r="U84" s="24"/>
      <c r="V84" s="24"/>
      <c r="W84" s="188" t="str">
        <f t="shared" si="12"/>
        <v/>
      </c>
      <c r="X84" s="188" t="str">
        <f t="shared" si="15"/>
        <v/>
      </c>
      <c r="Y84" s="189">
        <f t="shared" si="13"/>
        <v>0</v>
      </c>
      <c r="Z84" s="189">
        <f t="shared" si="14"/>
        <v>0</v>
      </c>
      <c r="AA84" s="52"/>
      <c r="AB84" s="55"/>
      <c r="AC84" s="52"/>
    </row>
    <row r="85" spans="1:29" ht="15.75" x14ac:dyDescent="0.25">
      <c r="A85" s="62" t="str">
        <f t="shared" si="4"/>
        <v>Cache</v>
      </c>
      <c r="B85" s="71"/>
      <c r="C85" s="288">
        <v>44</v>
      </c>
      <c r="D85" s="349"/>
      <c r="E85" s="350"/>
      <c r="F85" s="351"/>
      <c r="G85" s="299"/>
      <c r="H85" s="299"/>
      <c r="I85" s="300"/>
      <c r="J85" s="303"/>
      <c r="K85" s="302"/>
      <c r="L85" s="134" t="str">
        <f t="shared" si="5"/>
        <v/>
      </c>
      <c r="M85" s="135" t="str">
        <f t="shared" si="6"/>
        <v/>
      </c>
      <c r="N85" s="271" t="str">
        <f t="shared" si="0"/>
        <v/>
      </c>
      <c r="O85" s="137" t="str">
        <f t="shared" si="7"/>
        <v/>
      </c>
      <c r="P85" s="137" t="str">
        <f t="shared" si="8"/>
        <v/>
      </c>
      <c r="Q85" s="137">
        <f t="shared" si="11"/>
        <v>0</v>
      </c>
      <c r="R85" s="20"/>
      <c r="S85" s="50"/>
      <c r="T85" s="24"/>
      <c r="U85" s="24"/>
      <c r="V85" s="24"/>
      <c r="W85" s="188" t="str">
        <f t="shared" si="12"/>
        <v/>
      </c>
      <c r="X85" s="188" t="str">
        <f t="shared" si="15"/>
        <v/>
      </c>
      <c r="Y85" s="189">
        <f t="shared" si="13"/>
        <v>0</v>
      </c>
      <c r="Z85" s="189">
        <f t="shared" si="14"/>
        <v>0</v>
      </c>
      <c r="AA85" s="52"/>
      <c r="AB85" s="55"/>
      <c r="AC85" s="52"/>
    </row>
    <row r="86" spans="1:29" ht="15.75" x14ac:dyDescent="0.25">
      <c r="A86" s="62" t="str">
        <f t="shared" si="4"/>
        <v>Cache</v>
      </c>
      <c r="B86" s="71"/>
      <c r="C86" s="288">
        <v>45</v>
      </c>
      <c r="D86" s="349"/>
      <c r="E86" s="350"/>
      <c r="F86" s="351"/>
      <c r="G86" s="299"/>
      <c r="H86" s="299"/>
      <c r="I86" s="300"/>
      <c r="J86" s="303"/>
      <c r="K86" s="302"/>
      <c r="L86" s="134" t="str">
        <f t="shared" si="5"/>
        <v/>
      </c>
      <c r="M86" s="135" t="str">
        <f t="shared" si="6"/>
        <v/>
      </c>
      <c r="N86" s="271" t="str">
        <f t="shared" si="0"/>
        <v/>
      </c>
      <c r="O86" s="137" t="str">
        <f t="shared" si="7"/>
        <v/>
      </c>
      <c r="P86" s="137" t="str">
        <f t="shared" si="8"/>
        <v/>
      </c>
      <c r="Q86" s="137">
        <f t="shared" si="11"/>
        <v>0</v>
      </c>
      <c r="R86" s="20"/>
      <c r="S86" s="50"/>
      <c r="T86" s="24"/>
      <c r="U86" s="24"/>
      <c r="V86" s="24"/>
      <c r="W86" s="188" t="str">
        <f t="shared" si="12"/>
        <v/>
      </c>
      <c r="X86" s="188" t="str">
        <f t="shared" si="15"/>
        <v/>
      </c>
      <c r="Y86" s="189">
        <f t="shared" si="13"/>
        <v>0</v>
      </c>
      <c r="Z86" s="189">
        <f t="shared" si="14"/>
        <v>0</v>
      </c>
      <c r="AA86" s="52"/>
      <c r="AB86" s="55"/>
      <c r="AC86" s="52"/>
    </row>
    <row r="87" spans="1:29" ht="15.75" x14ac:dyDescent="0.25">
      <c r="A87" s="62" t="str">
        <f t="shared" si="4"/>
        <v>Cache</v>
      </c>
      <c r="B87" s="71"/>
      <c r="C87" s="288">
        <v>46</v>
      </c>
      <c r="D87" s="349"/>
      <c r="E87" s="350"/>
      <c r="F87" s="351"/>
      <c r="G87" s="299"/>
      <c r="H87" s="299"/>
      <c r="I87" s="300"/>
      <c r="J87" s="303"/>
      <c r="K87" s="302"/>
      <c r="L87" s="134" t="str">
        <f t="shared" si="5"/>
        <v/>
      </c>
      <c r="M87" s="135" t="str">
        <f t="shared" si="6"/>
        <v/>
      </c>
      <c r="N87" s="271" t="str">
        <f t="shared" si="0"/>
        <v/>
      </c>
      <c r="O87" s="137" t="str">
        <f t="shared" si="7"/>
        <v/>
      </c>
      <c r="P87" s="137" t="str">
        <f t="shared" si="8"/>
        <v/>
      </c>
      <c r="Q87" s="137">
        <f t="shared" si="11"/>
        <v>0</v>
      </c>
      <c r="R87" s="20"/>
      <c r="S87" s="50"/>
      <c r="T87" s="24"/>
      <c r="U87" s="24"/>
      <c r="V87" s="24"/>
      <c r="W87" s="188" t="str">
        <f t="shared" si="12"/>
        <v/>
      </c>
      <c r="X87" s="188" t="str">
        <f t="shared" si="15"/>
        <v/>
      </c>
      <c r="Y87" s="189">
        <f t="shared" si="13"/>
        <v>0</v>
      </c>
      <c r="Z87" s="189">
        <f t="shared" si="14"/>
        <v>0</v>
      </c>
      <c r="AA87" s="52"/>
      <c r="AB87" s="55"/>
      <c r="AC87" s="52"/>
    </row>
    <row r="88" spans="1:29" ht="15.75" x14ac:dyDescent="0.25">
      <c r="A88" s="62" t="str">
        <f t="shared" si="4"/>
        <v>Cache</v>
      </c>
      <c r="B88" s="71"/>
      <c r="C88" s="288">
        <v>47</v>
      </c>
      <c r="D88" s="349"/>
      <c r="E88" s="350"/>
      <c r="F88" s="351"/>
      <c r="G88" s="299"/>
      <c r="H88" s="299"/>
      <c r="I88" s="300"/>
      <c r="J88" s="303"/>
      <c r="K88" s="302"/>
      <c r="L88" s="134" t="str">
        <f t="shared" si="5"/>
        <v/>
      </c>
      <c r="M88" s="135" t="str">
        <f t="shared" si="6"/>
        <v/>
      </c>
      <c r="N88" s="271" t="str">
        <f t="shared" si="0"/>
        <v/>
      </c>
      <c r="O88" s="137" t="str">
        <f t="shared" si="7"/>
        <v/>
      </c>
      <c r="P88" s="137" t="str">
        <f t="shared" si="8"/>
        <v/>
      </c>
      <c r="Q88" s="137">
        <f t="shared" si="11"/>
        <v>0</v>
      </c>
      <c r="R88" s="20"/>
      <c r="S88" s="50"/>
      <c r="T88" s="24"/>
      <c r="U88" s="24"/>
      <c r="V88" s="24"/>
      <c r="W88" s="188" t="str">
        <f t="shared" si="12"/>
        <v/>
      </c>
      <c r="X88" s="188" t="str">
        <f t="shared" si="15"/>
        <v/>
      </c>
      <c r="Y88" s="189">
        <f t="shared" si="13"/>
        <v>0</v>
      </c>
      <c r="Z88" s="189">
        <f t="shared" si="14"/>
        <v>0</v>
      </c>
      <c r="AA88" s="52"/>
      <c r="AB88" s="55"/>
      <c r="AC88" s="52"/>
    </row>
    <row r="89" spans="1:29" ht="15.75" x14ac:dyDescent="0.25">
      <c r="A89" s="62" t="str">
        <f t="shared" si="4"/>
        <v>Cache</v>
      </c>
      <c r="B89" s="71"/>
      <c r="C89" s="288">
        <v>48</v>
      </c>
      <c r="D89" s="349"/>
      <c r="E89" s="350"/>
      <c r="F89" s="351"/>
      <c r="G89" s="299"/>
      <c r="H89" s="299"/>
      <c r="I89" s="300"/>
      <c r="J89" s="303"/>
      <c r="K89" s="302"/>
      <c r="L89" s="134" t="str">
        <f t="shared" si="5"/>
        <v/>
      </c>
      <c r="M89" s="135" t="str">
        <f t="shared" si="6"/>
        <v/>
      </c>
      <c r="N89" s="271" t="str">
        <f t="shared" si="0"/>
        <v/>
      </c>
      <c r="O89" s="137" t="str">
        <f t="shared" si="7"/>
        <v/>
      </c>
      <c r="P89" s="137" t="str">
        <f t="shared" si="8"/>
        <v/>
      </c>
      <c r="Q89" s="137">
        <f t="shared" si="11"/>
        <v>0</v>
      </c>
      <c r="R89" s="20"/>
      <c r="S89" s="50"/>
      <c r="T89" s="24"/>
      <c r="U89" s="24"/>
      <c r="V89" s="24"/>
      <c r="W89" s="188" t="str">
        <f t="shared" si="12"/>
        <v/>
      </c>
      <c r="X89" s="188" t="str">
        <f t="shared" si="15"/>
        <v/>
      </c>
      <c r="Y89" s="189">
        <f t="shared" si="13"/>
        <v>0</v>
      </c>
      <c r="Z89" s="189">
        <f t="shared" si="14"/>
        <v>0</v>
      </c>
      <c r="AA89" s="52"/>
      <c r="AB89" s="55"/>
      <c r="AC89" s="52"/>
    </row>
    <row r="90" spans="1:29" ht="15.75" x14ac:dyDescent="0.25">
      <c r="A90" s="62" t="str">
        <f t="shared" si="4"/>
        <v>Cache</v>
      </c>
      <c r="B90" s="71"/>
      <c r="C90" s="288">
        <v>49</v>
      </c>
      <c r="D90" s="349"/>
      <c r="E90" s="350"/>
      <c r="F90" s="351"/>
      <c r="G90" s="299"/>
      <c r="H90" s="299"/>
      <c r="I90" s="300"/>
      <c r="J90" s="303"/>
      <c r="K90" s="302"/>
      <c r="L90" s="134" t="str">
        <f t="shared" si="5"/>
        <v/>
      </c>
      <c r="M90" s="135" t="str">
        <f t="shared" si="6"/>
        <v/>
      </c>
      <c r="N90" s="271" t="str">
        <f t="shared" si="0"/>
        <v/>
      </c>
      <c r="O90" s="137" t="str">
        <f t="shared" si="7"/>
        <v/>
      </c>
      <c r="P90" s="137" t="str">
        <f t="shared" si="8"/>
        <v/>
      </c>
      <c r="Q90" s="137">
        <f t="shared" si="11"/>
        <v>0</v>
      </c>
      <c r="R90" s="20"/>
      <c r="S90" s="50"/>
      <c r="T90" s="24"/>
      <c r="U90" s="24"/>
      <c r="V90" s="24"/>
      <c r="W90" s="188" t="str">
        <f t="shared" si="12"/>
        <v/>
      </c>
      <c r="X90" s="188" t="str">
        <f t="shared" si="15"/>
        <v/>
      </c>
      <c r="Y90" s="189">
        <f t="shared" si="13"/>
        <v>0</v>
      </c>
      <c r="Z90" s="189">
        <f t="shared" si="14"/>
        <v>0</v>
      </c>
      <c r="AA90" s="52"/>
      <c r="AB90" s="55"/>
      <c r="AC90" s="52"/>
    </row>
    <row r="91" spans="1:29" ht="15.75" x14ac:dyDescent="0.25">
      <c r="A91" s="62" t="str">
        <f t="shared" si="4"/>
        <v>Cache</v>
      </c>
      <c r="B91" s="71"/>
      <c r="C91" s="288">
        <v>50</v>
      </c>
      <c r="D91" s="349"/>
      <c r="E91" s="350"/>
      <c r="F91" s="351"/>
      <c r="G91" s="299"/>
      <c r="H91" s="299"/>
      <c r="I91" s="300"/>
      <c r="J91" s="303"/>
      <c r="K91" s="302"/>
      <c r="L91" s="134" t="str">
        <f t="shared" si="5"/>
        <v/>
      </c>
      <c r="M91" s="135" t="str">
        <f t="shared" si="6"/>
        <v/>
      </c>
      <c r="N91" s="271" t="str">
        <f t="shared" si="0"/>
        <v/>
      </c>
      <c r="O91" s="137" t="str">
        <f t="shared" si="7"/>
        <v/>
      </c>
      <c r="P91" s="137" t="str">
        <f t="shared" si="8"/>
        <v/>
      </c>
      <c r="Q91" s="137">
        <f t="shared" si="11"/>
        <v>0</v>
      </c>
      <c r="R91" s="20"/>
      <c r="S91" s="50"/>
      <c r="T91" s="24"/>
      <c r="U91" s="24"/>
      <c r="V91" s="24"/>
      <c r="W91" s="188" t="str">
        <f t="shared" si="12"/>
        <v/>
      </c>
      <c r="X91" s="188" t="str">
        <f t="shared" si="15"/>
        <v/>
      </c>
      <c r="Y91" s="189">
        <f t="shared" si="13"/>
        <v>0</v>
      </c>
      <c r="Z91" s="189">
        <f t="shared" si="14"/>
        <v>0</v>
      </c>
      <c r="AA91" s="52"/>
      <c r="AB91" s="55"/>
      <c r="AC91" s="52"/>
    </row>
    <row r="92" spans="1:29" ht="15.75" x14ac:dyDescent="0.25">
      <c r="A92" s="62" t="str">
        <f t="shared" si="4"/>
        <v>Cache</v>
      </c>
      <c r="B92" s="71"/>
      <c r="C92" s="288">
        <v>51</v>
      </c>
      <c r="D92" s="349"/>
      <c r="E92" s="350"/>
      <c r="F92" s="351"/>
      <c r="G92" s="299"/>
      <c r="H92" s="299"/>
      <c r="I92" s="300"/>
      <c r="J92" s="303"/>
      <c r="K92" s="302"/>
      <c r="L92" s="134" t="str">
        <f t="shared" si="5"/>
        <v/>
      </c>
      <c r="M92" s="135" t="str">
        <f t="shared" si="6"/>
        <v/>
      </c>
      <c r="N92" s="271" t="str">
        <f t="shared" si="0"/>
        <v/>
      </c>
      <c r="O92" s="137" t="str">
        <f t="shared" si="7"/>
        <v/>
      </c>
      <c r="P92" s="137" t="str">
        <f t="shared" si="8"/>
        <v/>
      </c>
      <c r="Q92" s="137">
        <f t="shared" si="11"/>
        <v>0</v>
      </c>
      <c r="R92" s="20"/>
      <c r="S92" s="50"/>
      <c r="T92" s="24"/>
      <c r="U92" s="24"/>
      <c r="V92" s="24"/>
      <c r="W92" s="188" t="str">
        <f t="shared" si="12"/>
        <v/>
      </c>
      <c r="X92" s="188" t="str">
        <f t="shared" si="15"/>
        <v/>
      </c>
      <c r="Y92" s="189">
        <f t="shared" si="13"/>
        <v>0</v>
      </c>
      <c r="Z92" s="189">
        <f t="shared" si="14"/>
        <v>0</v>
      </c>
      <c r="AA92" s="52"/>
      <c r="AB92" s="55"/>
      <c r="AC92" s="52"/>
    </row>
    <row r="93" spans="1:29" ht="15.75" x14ac:dyDescent="0.25">
      <c r="A93" s="62" t="str">
        <f t="shared" si="4"/>
        <v>Cache</v>
      </c>
      <c r="B93" s="71"/>
      <c r="C93" s="288">
        <v>52</v>
      </c>
      <c r="D93" s="349"/>
      <c r="E93" s="350"/>
      <c r="F93" s="351"/>
      <c r="G93" s="299"/>
      <c r="H93" s="299"/>
      <c r="I93" s="300"/>
      <c r="J93" s="303"/>
      <c r="K93" s="302"/>
      <c r="L93" s="134" t="str">
        <f t="shared" si="5"/>
        <v/>
      </c>
      <c r="M93" s="135" t="str">
        <f t="shared" si="6"/>
        <v/>
      </c>
      <c r="N93" s="271" t="str">
        <f t="shared" si="0"/>
        <v/>
      </c>
      <c r="O93" s="137" t="str">
        <f t="shared" si="7"/>
        <v/>
      </c>
      <c r="P93" s="137" t="str">
        <f t="shared" si="8"/>
        <v/>
      </c>
      <c r="Q93" s="137">
        <f t="shared" si="11"/>
        <v>0</v>
      </c>
      <c r="R93" s="20"/>
      <c r="S93" s="50"/>
      <c r="T93" s="24"/>
      <c r="U93" s="24"/>
      <c r="V93" s="24"/>
      <c r="W93" s="188" t="str">
        <f t="shared" si="12"/>
        <v/>
      </c>
      <c r="X93" s="188" t="str">
        <f t="shared" si="15"/>
        <v/>
      </c>
      <c r="Y93" s="189">
        <f t="shared" si="13"/>
        <v>0</v>
      </c>
      <c r="Z93" s="189">
        <f t="shared" si="14"/>
        <v>0</v>
      </c>
      <c r="AA93" s="52"/>
      <c r="AB93" s="55"/>
      <c r="AC93" s="52"/>
    </row>
    <row r="94" spans="1:29" ht="15.75" x14ac:dyDescent="0.25">
      <c r="A94" s="62" t="str">
        <f t="shared" si="4"/>
        <v>Cache</v>
      </c>
      <c r="B94" s="71"/>
      <c r="C94" s="288">
        <v>53</v>
      </c>
      <c r="D94" s="349"/>
      <c r="E94" s="350"/>
      <c r="F94" s="351"/>
      <c r="G94" s="299"/>
      <c r="H94" s="299"/>
      <c r="I94" s="300"/>
      <c r="J94" s="303"/>
      <c r="K94" s="302"/>
      <c r="L94" s="134" t="str">
        <f t="shared" si="5"/>
        <v/>
      </c>
      <c r="M94" s="135" t="str">
        <f t="shared" si="6"/>
        <v/>
      </c>
      <c r="N94" s="271" t="str">
        <f t="shared" si="0"/>
        <v/>
      </c>
      <c r="O94" s="137" t="str">
        <f t="shared" si="7"/>
        <v/>
      </c>
      <c r="P94" s="137" t="str">
        <f t="shared" si="8"/>
        <v/>
      </c>
      <c r="Q94" s="137">
        <f t="shared" si="11"/>
        <v>0</v>
      </c>
      <c r="R94" s="20"/>
      <c r="S94" s="50"/>
      <c r="T94" s="24"/>
      <c r="U94" s="24"/>
      <c r="V94" s="24"/>
      <c r="W94" s="188" t="str">
        <f t="shared" si="12"/>
        <v/>
      </c>
      <c r="X94" s="188" t="str">
        <f t="shared" si="15"/>
        <v/>
      </c>
      <c r="Y94" s="189">
        <f t="shared" si="13"/>
        <v>0</v>
      </c>
      <c r="Z94" s="189">
        <f t="shared" si="14"/>
        <v>0</v>
      </c>
      <c r="AA94" s="52"/>
      <c r="AB94" s="55"/>
      <c r="AC94" s="52"/>
    </row>
    <row r="95" spans="1:29" ht="15.75" x14ac:dyDescent="0.25">
      <c r="A95" s="62" t="str">
        <f t="shared" si="4"/>
        <v>Cache</v>
      </c>
      <c r="B95" s="71"/>
      <c r="C95" s="288">
        <v>54</v>
      </c>
      <c r="D95" s="349"/>
      <c r="E95" s="350"/>
      <c r="F95" s="351"/>
      <c r="G95" s="299"/>
      <c r="H95" s="299"/>
      <c r="I95" s="300"/>
      <c r="J95" s="303"/>
      <c r="K95" s="302"/>
      <c r="L95" s="134" t="str">
        <f t="shared" si="5"/>
        <v/>
      </c>
      <c r="M95" s="135" t="str">
        <f t="shared" si="6"/>
        <v/>
      </c>
      <c r="N95" s="271" t="str">
        <f t="shared" si="0"/>
        <v/>
      </c>
      <c r="O95" s="137" t="str">
        <f t="shared" si="7"/>
        <v/>
      </c>
      <c r="P95" s="137" t="str">
        <f t="shared" si="8"/>
        <v/>
      </c>
      <c r="Q95" s="137">
        <f t="shared" si="11"/>
        <v>0</v>
      </c>
      <c r="R95" s="10"/>
      <c r="S95" s="50"/>
      <c r="W95" s="188" t="str">
        <f t="shared" si="12"/>
        <v/>
      </c>
      <c r="X95" s="188" t="str">
        <f t="shared" si="15"/>
        <v/>
      </c>
      <c r="Y95" s="189">
        <f t="shared" si="13"/>
        <v>0</v>
      </c>
      <c r="Z95" s="189">
        <f t="shared" si="14"/>
        <v>0</v>
      </c>
      <c r="AA95" s="52"/>
      <c r="AB95" s="55"/>
      <c r="AC95" s="52"/>
    </row>
    <row r="96" spans="1:29" ht="15.75" x14ac:dyDescent="0.25">
      <c r="A96" s="62" t="str">
        <f t="shared" si="4"/>
        <v>Cache</v>
      </c>
      <c r="B96" s="71"/>
      <c r="C96" s="288">
        <v>55</v>
      </c>
      <c r="D96" s="349"/>
      <c r="E96" s="350"/>
      <c r="F96" s="351"/>
      <c r="G96" s="299"/>
      <c r="H96" s="299"/>
      <c r="I96" s="300"/>
      <c r="J96" s="303"/>
      <c r="K96" s="302"/>
      <c r="L96" s="134" t="str">
        <f t="shared" si="5"/>
        <v/>
      </c>
      <c r="M96" s="135" t="str">
        <f t="shared" si="6"/>
        <v/>
      </c>
      <c r="N96" s="271" t="str">
        <f t="shared" si="0"/>
        <v/>
      </c>
      <c r="O96" s="137" t="str">
        <f t="shared" si="7"/>
        <v/>
      </c>
      <c r="P96" s="137" t="str">
        <f t="shared" si="8"/>
        <v/>
      </c>
      <c r="Q96" s="137">
        <f t="shared" si="11"/>
        <v>0</v>
      </c>
      <c r="R96" s="10"/>
      <c r="S96" s="50"/>
      <c r="W96" s="188" t="str">
        <f t="shared" si="12"/>
        <v/>
      </c>
      <c r="X96" s="188" t="str">
        <f t="shared" si="15"/>
        <v/>
      </c>
      <c r="Y96" s="189">
        <f t="shared" si="13"/>
        <v>0</v>
      </c>
      <c r="Z96" s="189">
        <f t="shared" si="14"/>
        <v>0</v>
      </c>
      <c r="AA96" s="52"/>
      <c r="AB96" s="55"/>
      <c r="AC96" s="52"/>
    </row>
    <row r="97" spans="1:31" ht="15.75" x14ac:dyDescent="0.25">
      <c r="A97" s="62" t="str">
        <f t="shared" si="4"/>
        <v>Cache</v>
      </c>
      <c r="B97" s="71"/>
      <c r="C97" s="288">
        <v>56</v>
      </c>
      <c r="D97" s="349"/>
      <c r="E97" s="350"/>
      <c r="F97" s="351"/>
      <c r="G97" s="299"/>
      <c r="H97" s="299"/>
      <c r="I97" s="300"/>
      <c r="J97" s="303"/>
      <c r="K97" s="302"/>
      <c r="L97" s="134" t="str">
        <f t="shared" si="5"/>
        <v/>
      </c>
      <c r="M97" s="135" t="str">
        <f t="shared" si="6"/>
        <v/>
      </c>
      <c r="N97" s="271" t="str">
        <f t="shared" si="0"/>
        <v/>
      </c>
      <c r="O97" s="137" t="str">
        <f t="shared" si="7"/>
        <v/>
      </c>
      <c r="P97" s="137" t="str">
        <f t="shared" si="8"/>
        <v/>
      </c>
      <c r="Q97" s="137">
        <f t="shared" si="11"/>
        <v>0</v>
      </c>
      <c r="R97" s="10"/>
      <c r="S97" s="50"/>
      <c r="W97" s="188" t="str">
        <f t="shared" si="12"/>
        <v/>
      </c>
      <c r="X97" s="188" t="str">
        <f t="shared" si="15"/>
        <v/>
      </c>
      <c r="Y97" s="189">
        <f t="shared" si="13"/>
        <v>0</v>
      </c>
      <c r="Z97" s="189">
        <f t="shared" si="14"/>
        <v>0</v>
      </c>
      <c r="AA97" s="52"/>
      <c r="AB97" s="55"/>
      <c r="AC97" s="52"/>
    </row>
    <row r="98" spans="1:31" ht="15.75" x14ac:dyDescent="0.25">
      <c r="A98" s="62" t="str">
        <f t="shared" si="4"/>
        <v>Cache</v>
      </c>
      <c r="B98" s="71"/>
      <c r="C98" s="288">
        <v>57</v>
      </c>
      <c r="D98" s="349"/>
      <c r="E98" s="350"/>
      <c r="F98" s="351"/>
      <c r="G98" s="299"/>
      <c r="H98" s="299"/>
      <c r="I98" s="300"/>
      <c r="J98" s="303"/>
      <c r="K98" s="302"/>
      <c r="L98" s="134" t="str">
        <f t="shared" si="5"/>
        <v/>
      </c>
      <c r="M98" s="135" t="str">
        <f t="shared" si="6"/>
        <v/>
      </c>
      <c r="N98" s="271" t="str">
        <f t="shared" si="0"/>
        <v/>
      </c>
      <c r="O98" s="137" t="str">
        <f t="shared" si="7"/>
        <v/>
      </c>
      <c r="P98" s="137" t="str">
        <f t="shared" si="8"/>
        <v/>
      </c>
      <c r="Q98" s="137">
        <f t="shared" si="11"/>
        <v>0</v>
      </c>
      <c r="R98" s="10"/>
      <c r="S98" s="50"/>
      <c r="T98" s="24"/>
      <c r="U98" s="24"/>
      <c r="V98" s="24"/>
      <c r="W98" s="188" t="str">
        <f t="shared" si="12"/>
        <v/>
      </c>
      <c r="X98" s="188" t="str">
        <f t="shared" si="15"/>
        <v/>
      </c>
      <c r="Y98" s="189">
        <f t="shared" si="13"/>
        <v>0</v>
      </c>
      <c r="Z98" s="189">
        <f t="shared" si="14"/>
        <v>0</v>
      </c>
      <c r="AA98" s="52"/>
      <c r="AB98" s="55"/>
      <c r="AC98" s="53"/>
      <c r="AD98" s="3"/>
      <c r="AE98" s="3"/>
    </row>
    <row r="99" spans="1:31" ht="15.75" x14ac:dyDescent="0.25">
      <c r="A99" s="62" t="str">
        <f t="shared" si="4"/>
        <v>Cache</v>
      </c>
      <c r="B99" s="71"/>
      <c r="C99" s="288">
        <v>58</v>
      </c>
      <c r="D99" s="349"/>
      <c r="E99" s="350"/>
      <c r="F99" s="351"/>
      <c r="G99" s="299"/>
      <c r="H99" s="299"/>
      <c r="I99" s="300"/>
      <c r="J99" s="303"/>
      <c r="K99" s="302"/>
      <c r="L99" s="134" t="str">
        <f t="shared" si="5"/>
        <v/>
      </c>
      <c r="M99" s="135" t="str">
        <f t="shared" si="6"/>
        <v/>
      </c>
      <c r="N99" s="271" t="str">
        <f t="shared" si="0"/>
        <v/>
      </c>
      <c r="O99" s="137" t="str">
        <f t="shared" si="7"/>
        <v/>
      </c>
      <c r="P99" s="137" t="str">
        <f t="shared" si="8"/>
        <v/>
      </c>
      <c r="Q99" s="137">
        <f t="shared" si="11"/>
        <v>0</v>
      </c>
      <c r="R99" s="10"/>
      <c r="S99" s="50"/>
      <c r="T99" s="24"/>
      <c r="U99" s="24"/>
      <c r="V99" s="24"/>
      <c r="W99" s="188" t="str">
        <f t="shared" si="12"/>
        <v/>
      </c>
      <c r="X99" s="188" t="str">
        <f t="shared" si="15"/>
        <v/>
      </c>
      <c r="Y99" s="189">
        <f t="shared" si="13"/>
        <v>0</v>
      </c>
      <c r="Z99" s="189">
        <f t="shared" si="14"/>
        <v>0</v>
      </c>
      <c r="AA99" s="52"/>
      <c r="AB99" s="55"/>
    </row>
    <row r="100" spans="1:31" ht="15.75" x14ac:dyDescent="0.25">
      <c r="A100" s="62" t="str">
        <f t="shared" si="4"/>
        <v>Cache</v>
      </c>
      <c r="B100" s="71"/>
      <c r="C100" s="288">
        <v>59</v>
      </c>
      <c r="D100" s="349"/>
      <c r="E100" s="350"/>
      <c r="F100" s="351"/>
      <c r="G100" s="299"/>
      <c r="H100" s="299"/>
      <c r="I100" s="300"/>
      <c r="J100" s="303"/>
      <c r="K100" s="302"/>
      <c r="L100" s="134" t="str">
        <f t="shared" si="5"/>
        <v/>
      </c>
      <c r="M100" s="135" t="str">
        <f t="shared" si="6"/>
        <v/>
      </c>
      <c r="N100" s="271" t="str">
        <f t="shared" si="0"/>
        <v/>
      </c>
      <c r="O100" s="137" t="str">
        <f t="shared" si="7"/>
        <v/>
      </c>
      <c r="P100" s="137" t="str">
        <f t="shared" si="8"/>
        <v/>
      </c>
      <c r="Q100" s="137">
        <f t="shared" si="11"/>
        <v>0</v>
      </c>
      <c r="R100" s="10"/>
      <c r="S100" s="77"/>
      <c r="T100" s="5"/>
      <c r="U100" s="5"/>
      <c r="V100" s="5"/>
      <c r="W100" s="188" t="str">
        <f t="shared" si="12"/>
        <v/>
      </c>
      <c r="X100" s="188" t="str">
        <f t="shared" si="15"/>
        <v/>
      </c>
      <c r="Y100" s="189">
        <f t="shared" si="13"/>
        <v>0</v>
      </c>
      <c r="Z100" s="189">
        <f t="shared" si="14"/>
        <v>0</v>
      </c>
      <c r="AA100" s="52"/>
      <c r="AB100" s="55"/>
    </row>
    <row r="101" spans="1:31" ht="15.75" x14ac:dyDescent="0.25">
      <c r="A101" s="62" t="str">
        <f t="shared" si="4"/>
        <v>Cache</v>
      </c>
      <c r="B101" s="71"/>
      <c r="C101" s="288">
        <v>60</v>
      </c>
      <c r="D101" s="349"/>
      <c r="E101" s="350"/>
      <c r="F101" s="351"/>
      <c r="G101" s="299"/>
      <c r="H101" s="299"/>
      <c r="I101" s="300"/>
      <c r="J101" s="303"/>
      <c r="K101" s="302"/>
      <c r="L101" s="134" t="str">
        <f t="shared" si="5"/>
        <v/>
      </c>
      <c r="M101" s="135" t="str">
        <f t="shared" si="6"/>
        <v/>
      </c>
      <c r="N101" s="271" t="str">
        <f t="shared" si="0"/>
        <v/>
      </c>
      <c r="O101" s="137" t="str">
        <f t="shared" si="7"/>
        <v/>
      </c>
      <c r="P101" s="137" t="str">
        <f t="shared" si="8"/>
        <v/>
      </c>
      <c r="Q101" s="137">
        <f t="shared" si="11"/>
        <v>0</v>
      </c>
      <c r="R101" s="10"/>
      <c r="S101" s="77"/>
      <c r="T101" s="5"/>
      <c r="U101" s="5"/>
      <c r="V101" s="5"/>
      <c r="W101" s="188" t="str">
        <f t="shared" si="12"/>
        <v/>
      </c>
      <c r="X101" s="188" t="str">
        <f t="shared" si="15"/>
        <v/>
      </c>
      <c r="Y101" s="189">
        <f t="shared" si="13"/>
        <v>0</v>
      </c>
      <c r="Z101" s="189">
        <f t="shared" si="14"/>
        <v>0</v>
      </c>
      <c r="AA101" s="52"/>
      <c r="AB101" s="55"/>
    </row>
    <row r="102" spans="1:31" ht="15.75" x14ac:dyDescent="0.25">
      <c r="A102" s="62" t="str">
        <f t="shared" si="4"/>
        <v>Cache</v>
      </c>
      <c r="B102" s="71"/>
      <c r="C102" s="288">
        <v>61</v>
      </c>
      <c r="D102" s="349"/>
      <c r="E102" s="350"/>
      <c r="F102" s="351"/>
      <c r="G102" s="299"/>
      <c r="H102" s="299"/>
      <c r="I102" s="300"/>
      <c r="J102" s="303"/>
      <c r="K102" s="302"/>
      <c r="L102" s="134" t="str">
        <f t="shared" si="5"/>
        <v/>
      </c>
      <c r="M102" s="135" t="str">
        <f t="shared" si="6"/>
        <v/>
      </c>
      <c r="N102" s="271" t="str">
        <f t="shared" si="0"/>
        <v/>
      </c>
      <c r="O102" s="137" t="str">
        <f t="shared" si="7"/>
        <v/>
      </c>
      <c r="P102" s="137" t="str">
        <f t="shared" si="8"/>
        <v/>
      </c>
      <c r="Q102" s="137">
        <f t="shared" si="11"/>
        <v>0</v>
      </c>
      <c r="R102" s="10"/>
      <c r="S102" s="77"/>
      <c r="T102" s="5"/>
      <c r="U102" s="5"/>
      <c r="V102" s="5"/>
      <c r="W102" s="188" t="str">
        <f t="shared" si="12"/>
        <v/>
      </c>
      <c r="X102" s="188" t="str">
        <f t="shared" si="15"/>
        <v/>
      </c>
      <c r="Y102" s="189">
        <f t="shared" si="13"/>
        <v>0</v>
      </c>
      <c r="Z102" s="189">
        <f t="shared" si="14"/>
        <v>0</v>
      </c>
      <c r="AA102" s="52"/>
      <c r="AB102" s="55"/>
    </row>
    <row r="103" spans="1:31" ht="15.75" x14ac:dyDescent="0.25">
      <c r="A103" s="62" t="str">
        <f t="shared" si="4"/>
        <v>Cache</v>
      </c>
      <c r="B103" s="71"/>
      <c r="C103" s="288">
        <v>62</v>
      </c>
      <c r="D103" s="349"/>
      <c r="E103" s="350"/>
      <c r="F103" s="351"/>
      <c r="G103" s="299"/>
      <c r="H103" s="299"/>
      <c r="I103" s="300"/>
      <c r="J103" s="303"/>
      <c r="K103" s="302"/>
      <c r="L103" s="134" t="str">
        <f t="shared" si="5"/>
        <v/>
      </c>
      <c r="M103" s="135" t="str">
        <f t="shared" si="6"/>
        <v/>
      </c>
      <c r="N103" s="271" t="str">
        <f t="shared" si="0"/>
        <v/>
      </c>
      <c r="O103" s="137" t="str">
        <f t="shared" si="7"/>
        <v/>
      </c>
      <c r="P103" s="137" t="str">
        <f t="shared" si="8"/>
        <v/>
      </c>
      <c r="Q103" s="137">
        <f t="shared" si="11"/>
        <v>0</v>
      </c>
      <c r="R103" s="10"/>
      <c r="S103" s="77"/>
      <c r="T103" s="5"/>
      <c r="U103" s="5"/>
      <c r="V103" s="5"/>
      <c r="W103" s="188" t="str">
        <f t="shared" si="12"/>
        <v/>
      </c>
      <c r="X103" s="188" t="str">
        <f t="shared" si="15"/>
        <v/>
      </c>
      <c r="Y103" s="189">
        <f t="shared" si="13"/>
        <v>0</v>
      </c>
      <c r="Z103" s="189">
        <f t="shared" si="14"/>
        <v>0</v>
      </c>
      <c r="AA103" s="52"/>
      <c r="AB103" s="55"/>
    </row>
    <row r="104" spans="1:31" ht="15.75" x14ac:dyDescent="0.25">
      <c r="A104" s="62" t="str">
        <f t="shared" si="4"/>
        <v>Cache</v>
      </c>
      <c r="B104" s="71"/>
      <c r="C104" s="288">
        <v>63</v>
      </c>
      <c r="D104" s="349"/>
      <c r="E104" s="350"/>
      <c r="F104" s="351"/>
      <c r="G104" s="299"/>
      <c r="H104" s="299"/>
      <c r="I104" s="300"/>
      <c r="J104" s="303"/>
      <c r="K104" s="302"/>
      <c r="L104" s="134" t="str">
        <f t="shared" si="5"/>
        <v/>
      </c>
      <c r="M104" s="135" t="str">
        <f t="shared" si="6"/>
        <v/>
      </c>
      <c r="N104" s="271" t="str">
        <f t="shared" si="0"/>
        <v/>
      </c>
      <c r="O104" s="137" t="str">
        <f t="shared" si="7"/>
        <v/>
      </c>
      <c r="P104" s="137" t="str">
        <f t="shared" si="8"/>
        <v/>
      </c>
      <c r="Q104" s="137">
        <f t="shared" si="11"/>
        <v>0</v>
      </c>
      <c r="R104" s="10"/>
      <c r="S104" s="77"/>
      <c r="T104" s="5"/>
      <c r="U104" s="5"/>
      <c r="V104" s="5"/>
      <c r="W104" s="188" t="str">
        <f t="shared" si="12"/>
        <v/>
      </c>
      <c r="X104" s="188" t="str">
        <f t="shared" si="15"/>
        <v/>
      </c>
      <c r="Y104" s="189">
        <f t="shared" si="13"/>
        <v>0</v>
      </c>
      <c r="Z104" s="189">
        <f t="shared" si="14"/>
        <v>0</v>
      </c>
      <c r="AA104" s="52"/>
      <c r="AB104" s="55"/>
    </row>
    <row r="105" spans="1:31" ht="15.75" x14ac:dyDescent="0.25">
      <c r="A105" s="62" t="str">
        <f t="shared" si="4"/>
        <v>Cache</v>
      </c>
      <c r="B105" s="71"/>
      <c r="C105" s="288">
        <v>64</v>
      </c>
      <c r="D105" s="349"/>
      <c r="E105" s="350"/>
      <c r="F105" s="351"/>
      <c r="G105" s="299"/>
      <c r="H105" s="299"/>
      <c r="I105" s="300"/>
      <c r="J105" s="303"/>
      <c r="K105" s="302"/>
      <c r="L105" s="134" t="str">
        <f t="shared" si="5"/>
        <v/>
      </c>
      <c r="M105" s="135" t="str">
        <f t="shared" si="6"/>
        <v/>
      </c>
      <c r="N105" s="271" t="str">
        <f t="shared" si="0"/>
        <v/>
      </c>
      <c r="O105" s="137" t="str">
        <f t="shared" si="7"/>
        <v/>
      </c>
      <c r="P105" s="137" t="str">
        <f t="shared" si="8"/>
        <v/>
      </c>
      <c r="Q105" s="137">
        <f t="shared" si="11"/>
        <v>0</v>
      </c>
      <c r="R105" s="10"/>
      <c r="S105" s="77"/>
      <c r="T105" s="5"/>
      <c r="U105" s="5"/>
      <c r="V105" s="5"/>
      <c r="W105" s="188" t="str">
        <f t="shared" si="12"/>
        <v/>
      </c>
      <c r="X105" s="188" t="str">
        <f t="shared" si="15"/>
        <v/>
      </c>
      <c r="Y105" s="189">
        <f t="shared" si="13"/>
        <v>0</v>
      </c>
      <c r="Z105" s="189">
        <f t="shared" si="14"/>
        <v>0</v>
      </c>
      <c r="AA105" s="52"/>
      <c r="AB105" s="55"/>
    </row>
    <row r="106" spans="1:31" ht="15.75" x14ac:dyDescent="0.25">
      <c r="A106" s="62" t="str">
        <f t="shared" si="4"/>
        <v>Cache</v>
      </c>
      <c r="B106" s="71"/>
      <c r="C106" s="288">
        <v>65</v>
      </c>
      <c r="D106" s="349"/>
      <c r="E106" s="350"/>
      <c r="F106" s="351"/>
      <c r="G106" s="299"/>
      <c r="H106" s="299"/>
      <c r="I106" s="300"/>
      <c r="J106" s="303"/>
      <c r="K106" s="302"/>
      <c r="L106" s="134" t="str">
        <f t="shared" si="5"/>
        <v/>
      </c>
      <c r="M106" s="135" t="str">
        <f t="shared" si="6"/>
        <v/>
      </c>
      <c r="N106" s="271" t="str">
        <f t="shared" ref="N106:N141" si="16">IFERROR(IF(OR(O106="",P106=""),"",+(O106)/((1754.5)*M106)), " ")</f>
        <v/>
      </c>
      <c r="O106" s="137" t="str">
        <f t="shared" si="7"/>
        <v/>
      </c>
      <c r="P106" s="137" t="str">
        <f t="shared" si="8"/>
        <v/>
      </c>
      <c r="Q106" s="137">
        <f t="shared" ref="Q106:Q137" si="17">SUM(O106:P106)</f>
        <v>0</v>
      </c>
      <c r="R106" s="10"/>
      <c r="S106" s="77"/>
      <c r="T106" s="5"/>
      <c r="U106" s="5"/>
      <c r="V106" s="5"/>
      <c r="W106" s="188" t="str">
        <f t="shared" ref="W106:W141" si="18">IF(ISNA(VLOOKUP(H106,$D$184:$E$187,2,FALSE)),"",VLOOKUP(H106,$D$184:$E$187,2,FALSE))</f>
        <v/>
      </c>
      <c r="X106" s="188" t="str">
        <f t="shared" si="15"/>
        <v/>
      </c>
      <c r="Y106" s="189">
        <f t="shared" ref="Y106:Y141" si="19">IF(M106&lt;&gt;"",VALUE(M106),0)</f>
        <v>0</v>
      </c>
      <c r="Z106" s="189">
        <f t="shared" ref="Z106:Z141" si="20">IF(N106&lt;&gt;"",VALUE(N106),0)</f>
        <v>0</v>
      </c>
      <c r="AA106" s="52"/>
      <c r="AB106" s="55"/>
    </row>
    <row r="107" spans="1:31" ht="15.75" x14ac:dyDescent="0.25">
      <c r="A107" s="62" t="str">
        <f t="shared" ref="A107:A141" si="21">IF(OR(D107&lt;&gt;"",H107&lt;&gt;"",I107&lt;&gt;"",J107&lt;&gt;"",K107&lt;&gt;""),"Montre","Cache")</f>
        <v>Cache</v>
      </c>
      <c r="B107" s="71"/>
      <c r="C107" s="288">
        <v>66</v>
      </c>
      <c r="D107" s="349"/>
      <c r="E107" s="350"/>
      <c r="F107" s="351"/>
      <c r="G107" s="299"/>
      <c r="H107" s="299"/>
      <c r="I107" s="300"/>
      <c r="J107" s="303"/>
      <c r="K107" s="302"/>
      <c r="L107" s="134" t="str">
        <f t="shared" ref="L107:L141" si="22">IF(I107&lt;&gt;"",IF(I107&lt;24.69,"Complet",IF(I107&gt;26.67,"Aucune","Partiel")),"")</f>
        <v/>
      </c>
      <c r="M107" s="135" t="str">
        <f t="shared" ref="M107:M141" si="23">IF(OR(I107=0,G107="",H107=""),"",IF(I107&gt;26.67,0,MIN(2,(26.68-I107))))</f>
        <v/>
      </c>
      <c r="N107" s="271" t="str">
        <f t="shared" si="16"/>
        <v/>
      </c>
      <c r="O107" s="137" t="str">
        <f t="shared" ref="O107:O141" si="24">IF(OR(I107="",G107="",H107=""),"",J107*M107*K107)</f>
        <v/>
      </c>
      <c r="P107" s="137" t="str">
        <f t="shared" ref="P107:P141" si="25">IFERROR(IF(OR(J107="",M107=""),"",O107*0.175)," ")</f>
        <v/>
      </c>
      <c r="Q107" s="137">
        <f t="shared" si="17"/>
        <v>0</v>
      </c>
      <c r="R107" s="10"/>
      <c r="S107" s="77"/>
      <c r="T107" s="5"/>
      <c r="U107" s="5"/>
      <c r="V107" s="5"/>
      <c r="W107" s="188" t="str">
        <f t="shared" si="18"/>
        <v/>
      </c>
      <c r="X107" s="188" t="str">
        <f t="shared" ref="X107:X141" si="26">IF(ISNA(VLOOKUP($L107,$H$184:$V$186,2,FALSE)),"",VLOOKUP($L107,$H$184:$V$186,2,FALSE))</f>
        <v/>
      </c>
      <c r="Y107" s="189">
        <f t="shared" si="19"/>
        <v>0</v>
      </c>
      <c r="Z107" s="189">
        <f t="shared" si="20"/>
        <v>0</v>
      </c>
      <c r="AA107" s="52"/>
      <c r="AB107" s="55"/>
    </row>
    <row r="108" spans="1:31" ht="15.75" x14ac:dyDescent="0.25">
      <c r="A108" s="62" t="str">
        <f t="shared" si="21"/>
        <v>Cache</v>
      </c>
      <c r="B108" s="71"/>
      <c r="C108" s="288">
        <v>67</v>
      </c>
      <c r="D108" s="349"/>
      <c r="E108" s="350"/>
      <c r="F108" s="351"/>
      <c r="G108" s="299"/>
      <c r="H108" s="299"/>
      <c r="I108" s="300"/>
      <c r="J108" s="303"/>
      <c r="K108" s="302"/>
      <c r="L108" s="134" t="str">
        <f t="shared" si="22"/>
        <v/>
      </c>
      <c r="M108" s="135" t="str">
        <f t="shared" si="23"/>
        <v/>
      </c>
      <c r="N108" s="271" t="str">
        <f t="shared" si="16"/>
        <v/>
      </c>
      <c r="O108" s="137" t="str">
        <f t="shared" si="24"/>
        <v/>
      </c>
      <c r="P108" s="137" t="str">
        <f t="shared" si="25"/>
        <v/>
      </c>
      <c r="Q108" s="137">
        <f t="shared" si="17"/>
        <v>0</v>
      </c>
      <c r="R108" s="10"/>
      <c r="S108" s="77"/>
      <c r="T108" s="5"/>
      <c r="U108" s="5"/>
      <c r="V108" s="5"/>
      <c r="W108" s="188" t="str">
        <f t="shared" si="18"/>
        <v/>
      </c>
      <c r="X108" s="188" t="str">
        <f t="shared" si="26"/>
        <v/>
      </c>
      <c r="Y108" s="189">
        <f t="shared" si="19"/>
        <v>0</v>
      </c>
      <c r="Z108" s="189">
        <f t="shared" si="20"/>
        <v>0</v>
      </c>
      <c r="AA108" s="52"/>
      <c r="AB108" s="55"/>
    </row>
    <row r="109" spans="1:31" ht="15.75" x14ac:dyDescent="0.25">
      <c r="A109" s="62" t="str">
        <f t="shared" si="21"/>
        <v>Cache</v>
      </c>
      <c r="B109" s="71"/>
      <c r="C109" s="288">
        <v>68</v>
      </c>
      <c r="D109" s="349"/>
      <c r="E109" s="350"/>
      <c r="F109" s="351"/>
      <c r="G109" s="299"/>
      <c r="H109" s="299"/>
      <c r="I109" s="300"/>
      <c r="J109" s="303"/>
      <c r="K109" s="302"/>
      <c r="L109" s="134" t="str">
        <f t="shared" si="22"/>
        <v/>
      </c>
      <c r="M109" s="135" t="str">
        <f t="shared" si="23"/>
        <v/>
      </c>
      <c r="N109" s="271" t="str">
        <f t="shared" si="16"/>
        <v/>
      </c>
      <c r="O109" s="137" t="str">
        <f t="shared" si="24"/>
        <v/>
      </c>
      <c r="P109" s="137" t="str">
        <f t="shared" si="25"/>
        <v/>
      </c>
      <c r="Q109" s="137">
        <f t="shared" si="17"/>
        <v>0</v>
      </c>
      <c r="R109" s="10"/>
      <c r="S109" s="77"/>
      <c r="T109" s="5"/>
      <c r="U109" s="5"/>
      <c r="V109" s="5"/>
      <c r="W109" s="188" t="str">
        <f t="shared" si="18"/>
        <v/>
      </c>
      <c r="X109" s="188" t="str">
        <f t="shared" si="26"/>
        <v/>
      </c>
      <c r="Y109" s="189">
        <f t="shared" si="19"/>
        <v>0</v>
      </c>
      <c r="Z109" s="189">
        <f t="shared" si="20"/>
        <v>0</v>
      </c>
      <c r="AA109" s="52"/>
      <c r="AB109" s="55"/>
    </row>
    <row r="110" spans="1:31" ht="15.75" x14ac:dyDescent="0.25">
      <c r="A110" s="62" t="str">
        <f t="shared" si="21"/>
        <v>Cache</v>
      </c>
      <c r="B110" s="71"/>
      <c r="C110" s="288">
        <v>69</v>
      </c>
      <c r="D110" s="349"/>
      <c r="E110" s="350"/>
      <c r="F110" s="351"/>
      <c r="G110" s="299"/>
      <c r="H110" s="299"/>
      <c r="I110" s="300"/>
      <c r="J110" s="303"/>
      <c r="K110" s="302"/>
      <c r="L110" s="134" t="str">
        <f t="shared" si="22"/>
        <v/>
      </c>
      <c r="M110" s="135" t="str">
        <f t="shared" si="23"/>
        <v/>
      </c>
      <c r="N110" s="271" t="str">
        <f t="shared" si="16"/>
        <v/>
      </c>
      <c r="O110" s="137" t="str">
        <f t="shared" si="24"/>
        <v/>
      </c>
      <c r="P110" s="137" t="str">
        <f t="shared" si="25"/>
        <v/>
      </c>
      <c r="Q110" s="137">
        <f t="shared" si="17"/>
        <v>0</v>
      </c>
      <c r="R110" s="10"/>
      <c r="S110" s="77"/>
      <c r="T110" s="5"/>
      <c r="U110" s="5"/>
      <c r="V110" s="5"/>
      <c r="W110" s="188" t="str">
        <f t="shared" si="18"/>
        <v/>
      </c>
      <c r="X110" s="188" t="str">
        <f t="shared" si="26"/>
        <v/>
      </c>
      <c r="Y110" s="189">
        <f t="shared" si="19"/>
        <v>0</v>
      </c>
      <c r="Z110" s="189">
        <f t="shared" si="20"/>
        <v>0</v>
      </c>
      <c r="AA110" s="52"/>
      <c r="AB110" s="55"/>
    </row>
    <row r="111" spans="1:31" ht="15.75" x14ac:dyDescent="0.25">
      <c r="A111" s="62" t="str">
        <f t="shared" si="21"/>
        <v>Cache</v>
      </c>
      <c r="B111" s="71"/>
      <c r="C111" s="288">
        <v>70</v>
      </c>
      <c r="D111" s="349"/>
      <c r="E111" s="350"/>
      <c r="F111" s="351"/>
      <c r="G111" s="299"/>
      <c r="H111" s="299"/>
      <c r="I111" s="300"/>
      <c r="J111" s="303"/>
      <c r="K111" s="302"/>
      <c r="L111" s="134" t="str">
        <f t="shared" si="22"/>
        <v/>
      </c>
      <c r="M111" s="135" t="str">
        <f t="shared" si="23"/>
        <v/>
      </c>
      <c r="N111" s="271" t="str">
        <f t="shared" si="16"/>
        <v/>
      </c>
      <c r="O111" s="137" t="str">
        <f t="shared" si="24"/>
        <v/>
      </c>
      <c r="P111" s="137" t="str">
        <f t="shared" si="25"/>
        <v/>
      </c>
      <c r="Q111" s="137">
        <f t="shared" si="17"/>
        <v>0</v>
      </c>
      <c r="R111" s="10"/>
      <c r="S111" s="50"/>
      <c r="T111" s="24"/>
      <c r="U111" s="24"/>
      <c r="V111" s="24"/>
      <c r="W111" s="188" t="str">
        <f t="shared" si="18"/>
        <v/>
      </c>
      <c r="X111" s="188" t="str">
        <f t="shared" si="26"/>
        <v/>
      </c>
      <c r="Y111" s="189">
        <f t="shared" si="19"/>
        <v>0</v>
      </c>
      <c r="Z111" s="189">
        <f t="shared" si="20"/>
        <v>0</v>
      </c>
      <c r="AA111" s="52"/>
      <c r="AB111" s="55"/>
    </row>
    <row r="112" spans="1:31" ht="15.75" x14ac:dyDescent="0.25">
      <c r="A112" s="62" t="str">
        <f t="shared" si="21"/>
        <v>Cache</v>
      </c>
      <c r="B112" s="71"/>
      <c r="C112" s="288">
        <v>71</v>
      </c>
      <c r="D112" s="349"/>
      <c r="E112" s="350"/>
      <c r="F112" s="351"/>
      <c r="G112" s="299"/>
      <c r="H112" s="299"/>
      <c r="I112" s="300"/>
      <c r="J112" s="303"/>
      <c r="K112" s="302"/>
      <c r="L112" s="134" t="str">
        <f t="shared" si="22"/>
        <v/>
      </c>
      <c r="M112" s="135" t="str">
        <f t="shared" si="23"/>
        <v/>
      </c>
      <c r="N112" s="271" t="str">
        <f t="shared" si="16"/>
        <v/>
      </c>
      <c r="O112" s="137" t="str">
        <f t="shared" si="24"/>
        <v/>
      </c>
      <c r="P112" s="137" t="str">
        <f t="shared" si="25"/>
        <v/>
      </c>
      <c r="Q112" s="137">
        <f t="shared" si="17"/>
        <v>0</v>
      </c>
      <c r="R112" s="10"/>
      <c r="S112" s="50"/>
      <c r="T112" s="24"/>
      <c r="U112" s="24"/>
      <c r="V112" s="24"/>
      <c r="W112" s="188" t="str">
        <f t="shared" si="18"/>
        <v/>
      </c>
      <c r="X112" s="188" t="str">
        <f t="shared" si="26"/>
        <v/>
      </c>
      <c r="Y112" s="189">
        <f t="shared" si="19"/>
        <v>0</v>
      </c>
      <c r="Z112" s="189">
        <f t="shared" si="20"/>
        <v>0</v>
      </c>
      <c r="AA112" s="52"/>
      <c r="AB112" s="55"/>
    </row>
    <row r="113" spans="1:28" ht="15.75" x14ac:dyDescent="0.25">
      <c r="A113" s="62" t="str">
        <f t="shared" si="21"/>
        <v>Cache</v>
      </c>
      <c r="B113" s="71"/>
      <c r="C113" s="288">
        <v>72</v>
      </c>
      <c r="D113" s="349"/>
      <c r="E113" s="350"/>
      <c r="F113" s="351"/>
      <c r="G113" s="299"/>
      <c r="H113" s="299"/>
      <c r="I113" s="300"/>
      <c r="J113" s="303"/>
      <c r="K113" s="302"/>
      <c r="L113" s="134" t="str">
        <f t="shared" si="22"/>
        <v/>
      </c>
      <c r="M113" s="135" t="str">
        <f t="shared" si="23"/>
        <v/>
      </c>
      <c r="N113" s="271" t="str">
        <f t="shared" si="16"/>
        <v/>
      </c>
      <c r="O113" s="137" t="str">
        <f t="shared" si="24"/>
        <v/>
      </c>
      <c r="P113" s="137" t="str">
        <f t="shared" si="25"/>
        <v/>
      </c>
      <c r="Q113" s="137">
        <f t="shared" si="17"/>
        <v>0</v>
      </c>
      <c r="R113" s="10"/>
      <c r="S113" s="50"/>
      <c r="T113" s="24"/>
      <c r="U113" s="24"/>
      <c r="V113" s="24"/>
      <c r="W113" s="188" t="str">
        <f t="shared" si="18"/>
        <v/>
      </c>
      <c r="X113" s="188" t="str">
        <f t="shared" si="26"/>
        <v/>
      </c>
      <c r="Y113" s="189">
        <f t="shared" si="19"/>
        <v>0</v>
      </c>
      <c r="Z113" s="189">
        <f t="shared" si="20"/>
        <v>0</v>
      </c>
      <c r="AA113" s="52"/>
      <c r="AB113" s="55"/>
    </row>
    <row r="114" spans="1:28" ht="15.75" x14ac:dyDescent="0.25">
      <c r="A114" s="62" t="str">
        <f t="shared" si="21"/>
        <v>Cache</v>
      </c>
      <c r="B114" s="71"/>
      <c r="C114" s="288">
        <v>73</v>
      </c>
      <c r="D114" s="349"/>
      <c r="E114" s="350"/>
      <c r="F114" s="351"/>
      <c r="G114" s="299"/>
      <c r="H114" s="299"/>
      <c r="I114" s="300"/>
      <c r="J114" s="303"/>
      <c r="K114" s="302"/>
      <c r="L114" s="134" t="str">
        <f t="shared" si="22"/>
        <v/>
      </c>
      <c r="M114" s="135" t="str">
        <f t="shared" si="23"/>
        <v/>
      </c>
      <c r="N114" s="271" t="str">
        <f t="shared" si="16"/>
        <v/>
      </c>
      <c r="O114" s="137" t="str">
        <f t="shared" si="24"/>
        <v/>
      </c>
      <c r="P114" s="137" t="str">
        <f t="shared" si="25"/>
        <v/>
      </c>
      <c r="Q114" s="137">
        <f t="shared" si="17"/>
        <v>0</v>
      </c>
      <c r="R114" s="10"/>
      <c r="S114" s="50"/>
      <c r="T114" s="24"/>
      <c r="U114" s="24"/>
      <c r="V114" s="24"/>
      <c r="W114" s="188" t="str">
        <f t="shared" si="18"/>
        <v/>
      </c>
      <c r="X114" s="188" t="str">
        <f t="shared" si="26"/>
        <v/>
      </c>
      <c r="Y114" s="189">
        <f t="shared" si="19"/>
        <v>0</v>
      </c>
      <c r="Z114" s="189">
        <f t="shared" si="20"/>
        <v>0</v>
      </c>
      <c r="AA114" s="52"/>
      <c r="AB114" s="55"/>
    </row>
    <row r="115" spans="1:28" ht="15.75" x14ac:dyDescent="0.25">
      <c r="A115" s="62" t="str">
        <f t="shared" si="21"/>
        <v>Cache</v>
      </c>
      <c r="B115" s="71"/>
      <c r="C115" s="288">
        <v>74</v>
      </c>
      <c r="D115" s="349"/>
      <c r="E115" s="350"/>
      <c r="F115" s="351"/>
      <c r="G115" s="299"/>
      <c r="H115" s="299"/>
      <c r="I115" s="300"/>
      <c r="J115" s="303"/>
      <c r="K115" s="302"/>
      <c r="L115" s="134" t="str">
        <f t="shared" si="22"/>
        <v/>
      </c>
      <c r="M115" s="135" t="str">
        <f t="shared" si="23"/>
        <v/>
      </c>
      <c r="N115" s="271" t="str">
        <f t="shared" si="16"/>
        <v/>
      </c>
      <c r="O115" s="137" t="str">
        <f t="shared" si="24"/>
        <v/>
      </c>
      <c r="P115" s="137" t="str">
        <f t="shared" si="25"/>
        <v/>
      </c>
      <c r="Q115" s="137">
        <f t="shared" si="17"/>
        <v>0</v>
      </c>
      <c r="R115" s="10"/>
      <c r="S115" s="50"/>
      <c r="W115" s="188" t="str">
        <f t="shared" si="18"/>
        <v/>
      </c>
      <c r="X115" s="188" t="str">
        <f t="shared" si="26"/>
        <v/>
      </c>
      <c r="Y115" s="189">
        <f t="shared" si="19"/>
        <v>0</v>
      </c>
      <c r="Z115" s="189">
        <f t="shared" si="20"/>
        <v>0</v>
      </c>
      <c r="AA115" s="52"/>
      <c r="AB115" s="55"/>
    </row>
    <row r="116" spans="1:28" ht="15.75" x14ac:dyDescent="0.25">
      <c r="A116" s="62" t="str">
        <f t="shared" si="21"/>
        <v>Cache</v>
      </c>
      <c r="B116" s="71"/>
      <c r="C116" s="288">
        <v>75</v>
      </c>
      <c r="D116" s="349"/>
      <c r="E116" s="350"/>
      <c r="F116" s="351"/>
      <c r="G116" s="299"/>
      <c r="H116" s="299"/>
      <c r="I116" s="300"/>
      <c r="J116" s="303"/>
      <c r="K116" s="302"/>
      <c r="L116" s="134" t="str">
        <f t="shared" si="22"/>
        <v/>
      </c>
      <c r="M116" s="135" t="str">
        <f t="shared" si="23"/>
        <v/>
      </c>
      <c r="N116" s="271" t="str">
        <f t="shared" si="16"/>
        <v/>
      </c>
      <c r="O116" s="137" t="str">
        <f t="shared" si="24"/>
        <v/>
      </c>
      <c r="P116" s="137" t="str">
        <f t="shared" si="25"/>
        <v/>
      </c>
      <c r="Q116" s="137">
        <f t="shared" si="17"/>
        <v>0</v>
      </c>
      <c r="R116" s="10"/>
      <c r="S116" s="50"/>
      <c r="W116" s="188" t="str">
        <f t="shared" si="18"/>
        <v/>
      </c>
      <c r="X116" s="188" t="str">
        <f t="shared" si="26"/>
        <v/>
      </c>
      <c r="Y116" s="189">
        <f t="shared" si="19"/>
        <v>0</v>
      </c>
      <c r="Z116" s="189">
        <f t="shared" si="20"/>
        <v>0</v>
      </c>
      <c r="AA116" s="52"/>
      <c r="AB116" s="55"/>
    </row>
    <row r="117" spans="1:28" ht="15.75" x14ac:dyDescent="0.25">
      <c r="A117" s="62" t="str">
        <f t="shared" si="21"/>
        <v>Cache</v>
      </c>
      <c r="B117" s="71"/>
      <c r="C117" s="288">
        <v>76</v>
      </c>
      <c r="D117" s="349"/>
      <c r="E117" s="350"/>
      <c r="F117" s="351"/>
      <c r="G117" s="299"/>
      <c r="H117" s="299"/>
      <c r="I117" s="300"/>
      <c r="J117" s="303"/>
      <c r="K117" s="302"/>
      <c r="L117" s="134" t="str">
        <f t="shared" si="22"/>
        <v/>
      </c>
      <c r="M117" s="135" t="str">
        <f t="shared" si="23"/>
        <v/>
      </c>
      <c r="N117" s="271" t="str">
        <f t="shared" si="16"/>
        <v/>
      </c>
      <c r="O117" s="137" t="str">
        <f t="shared" si="24"/>
        <v/>
      </c>
      <c r="P117" s="137" t="str">
        <f t="shared" si="25"/>
        <v/>
      </c>
      <c r="Q117" s="137">
        <f t="shared" si="17"/>
        <v>0</v>
      </c>
      <c r="R117" s="10"/>
      <c r="S117" s="50"/>
      <c r="W117" s="188" t="str">
        <f t="shared" si="18"/>
        <v/>
      </c>
      <c r="X117" s="188" t="str">
        <f t="shared" si="26"/>
        <v/>
      </c>
      <c r="Y117" s="189">
        <f t="shared" si="19"/>
        <v>0</v>
      </c>
      <c r="Z117" s="189">
        <f t="shared" si="20"/>
        <v>0</v>
      </c>
      <c r="AA117" s="52"/>
      <c r="AB117" s="55"/>
    </row>
    <row r="118" spans="1:28" ht="15.75" x14ac:dyDescent="0.25">
      <c r="A118" s="62" t="str">
        <f t="shared" si="21"/>
        <v>Cache</v>
      </c>
      <c r="B118" s="71"/>
      <c r="C118" s="288">
        <v>77</v>
      </c>
      <c r="D118" s="349"/>
      <c r="E118" s="350"/>
      <c r="F118" s="351"/>
      <c r="G118" s="299"/>
      <c r="H118" s="299"/>
      <c r="I118" s="300"/>
      <c r="J118" s="303"/>
      <c r="K118" s="302"/>
      <c r="L118" s="134" t="str">
        <f t="shared" si="22"/>
        <v/>
      </c>
      <c r="M118" s="135" t="str">
        <f t="shared" si="23"/>
        <v/>
      </c>
      <c r="N118" s="271" t="str">
        <f t="shared" si="16"/>
        <v/>
      </c>
      <c r="O118" s="137" t="str">
        <f t="shared" si="24"/>
        <v/>
      </c>
      <c r="P118" s="137" t="str">
        <f t="shared" si="25"/>
        <v/>
      </c>
      <c r="Q118" s="138">
        <f t="shared" si="17"/>
        <v>0</v>
      </c>
      <c r="R118" s="10"/>
      <c r="S118" s="50"/>
      <c r="W118" s="188" t="str">
        <f t="shared" si="18"/>
        <v/>
      </c>
      <c r="X118" s="188" t="str">
        <f t="shared" si="26"/>
        <v/>
      </c>
      <c r="Y118" s="189">
        <f t="shared" si="19"/>
        <v>0</v>
      </c>
      <c r="Z118" s="189">
        <f t="shared" si="20"/>
        <v>0</v>
      </c>
      <c r="AA118" s="52"/>
      <c r="AB118" s="55"/>
    </row>
    <row r="119" spans="1:28" ht="15.75" x14ac:dyDescent="0.25">
      <c r="A119" s="62" t="str">
        <f t="shared" si="21"/>
        <v>Cache</v>
      </c>
      <c r="B119" s="71"/>
      <c r="C119" s="288">
        <v>78</v>
      </c>
      <c r="D119" s="349"/>
      <c r="E119" s="350"/>
      <c r="F119" s="351"/>
      <c r="G119" s="299"/>
      <c r="H119" s="299"/>
      <c r="I119" s="300"/>
      <c r="J119" s="303"/>
      <c r="K119" s="302"/>
      <c r="L119" s="134" t="str">
        <f t="shared" si="22"/>
        <v/>
      </c>
      <c r="M119" s="135" t="str">
        <f t="shared" si="23"/>
        <v/>
      </c>
      <c r="N119" s="271" t="str">
        <f t="shared" si="16"/>
        <v/>
      </c>
      <c r="O119" s="137" t="str">
        <f t="shared" si="24"/>
        <v/>
      </c>
      <c r="P119" s="137" t="str">
        <f t="shared" si="25"/>
        <v/>
      </c>
      <c r="Q119" s="138">
        <f t="shared" si="17"/>
        <v>0</v>
      </c>
      <c r="R119" s="10"/>
      <c r="S119" s="50"/>
      <c r="W119" s="188" t="str">
        <f t="shared" si="18"/>
        <v/>
      </c>
      <c r="X119" s="188" t="str">
        <f t="shared" si="26"/>
        <v/>
      </c>
      <c r="Y119" s="189">
        <f t="shared" si="19"/>
        <v>0</v>
      </c>
      <c r="Z119" s="189">
        <f t="shared" si="20"/>
        <v>0</v>
      </c>
      <c r="AA119" s="52"/>
      <c r="AB119" s="55"/>
    </row>
    <row r="120" spans="1:28" ht="15.75" x14ac:dyDescent="0.25">
      <c r="A120" s="62" t="str">
        <f t="shared" si="21"/>
        <v>Cache</v>
      </c>
      <c r="B120" s="71"/>
      <c r="C120" s="288">
        <v>79</v>
      </c>
      <c r="D120" s="349"/>
      <c r="E120" s="350"/>
      <c r="F120" s="351"/>
      <c r="G120" s="299"/>
      <c r="H120" s="299"/>
      <c r="I120" s="300"/>
      <c r="J120" s="303"/>
      <c r="K120" s="302"/>
      <c r="L120" s="134" t="str">
        <f t="shared" si="22"/>
        <v/>
      </c>
      <c r="M120" s="135" t="str">
        <f t="shared" si="23"/>
        <v/>
      </c>
      <c r="N120" s="271" t="str">
        <f t="shared" si="16"/>
        <v/>
      </c>
      <c r="O120" s="137" t="str">
        <f t="shared" si="24"/>
        <v/>
      </c>
      <c r="P120" s="137" t="str">
        <f t="shared" si="25"/>
        <v/>
      </c>
      <c r="Q120" s="138">
        <f t="shared" si="17"/>
        <v>0</v>
      </c>
      <c r="R120" s="10"/>
      <c r="S120" s="50"/>
      <c r="W120" s="188" t="str">
        <f t="shared" si="18"/>
        <v/>
      </c>
      <c r="X120" s="188" t="str">
        <f t="shared" si="26"/>
        <v/>
      </c>
      <c r="Y120" s="189">
        <f t="shared" si="19"/>
        <v>0</v>
      </c>
      <c r="Z120" s="189">
        <f t="shared" si="20"/>
        <v>0</v>
      </c>
      <c r="AA120" s="52"/>
      <c r="AB120" s="55"/>
    </row>
    <row r="121" spans="1:28" ht="15.75" x14ac:dyDescent="0.25">
      <c r="A121" s="62" t="str">
        <f t="shared" si="21"/>
        <v>Cache</v>
      </c>
      <c r="B121" s="71"/>
      <c r="C121" s="288">
        <v>80</v>
      </c>
      <c r="D121" s="349"/>
      <c r="E121" s="350"/>
      <c r="F121" s="351"/>
      <c r="G121" s="299"/>
      <c r="H121" s="299"/>
      <c r="I121" s="300"/>
      <c r="J121" s="303"/>
      <c r="K121" s="302"/>
      <c r="L121" s="134" t="str">
        <f t="shared" si="22"/>
        <v/>
      </c>
      <c r="M121" s="135" t="str">
        <f t="shared" si="23"/>
        <v/>
      </c>
      <c r="N121" s="271" t="str">
        <f t="shared" si="16"/>
        <v/>
      </c>
      <c r="O121" s="137" t="str">
        <f t="shared" si="24"/>
        <v/>
      </c>
      <c r="P121" s="137" t="str">
        <f t="shared" si="25"/>
        <v/>
      </c>
      <c r="Q121" s="138">
        <f t="shared" si="17"/>
        <v>0</v>
      </c>
      <c r="R121" s="10"/>
      <c r="S121" s="50"/>
      <c r="W121" s="188" t="str">
        <f t="shared" si="18"/>
        <v/>
      </c>
      <c r="X121" s="188" t="str">
        <f t="shared" si="26"/>
        <v/>
      </c>
      <c r="Y121" s="189">
        <f t="shared" si="19"/>
        <v>0</v>
      </c>
      <c r="Z121" s="189">
        <f t="shared" si="20"/>
        <v>0</v>
      </c>
      <c r="AA121" s="52"/>
      <c r="AB121" s="55"/>
    </row>
    <row r="122" spans="1:28" ht="15.75" x14ac:dyDescent="0.25">
      <c r="A122" s="62" t="str">
        <f t="shared" si="21"/>
        <v>Cache</v>
      </c>
      <c r="B122" s="71"/>
      <c r="C122" s="288">
        <v>81</v>
      </c>
      <c r="D122" s="349"/>
      <c r="E122" s="350"/>
      <c r="F122" s="351"/>
      <c r="G122" s="299"/>
      <c r="H122" s="299"/>
      <c r="I122" s="300"/>
      <c r="J122" s="303"/>
      <c r="K122" s="302"/>
      <c r="L122" s="134" t="str">
        <f t="shared" si="22"/>
        <v/>
      </c>
      <c r="M122" s="135" t="str">
        <f t="shared" si="23"/>
        <v/>
      </c>
      <c r="N122" s="271" t="str">
        <f t="shared" si="16"/>
        <v/>
      </c>
      <c r="O122" s="137" t="str">
        <f t="shared" si="24"/>
        <v/>
      </c>
      <c r="P122" s="137" t="str">
        <f t="shared" si="25"/>
        <v/>
      </c>
      <c r="Q122" s="138">
        <f t="shared" si="17"/>
        <v>0</v>
      </c>
      <c r="R122" s="10"/>
      <c r="S122" s="50"/>
      <c r="W122" s="188" t="str">
        <f t="shared" si="18"/>
        <v/>
      </c>
      <c r="X122" s="188" t="str">
        <f t="shared" si="26"/>
        <v/>
      </c>
      <c r="Y122" s="189">
        <f t="shared" si="19"/>
        <v>0</v>
      </c>
      <c r="Z122" s="189">
        <f t="shared" si="20"/>
        <v>0</v>
      </c>
      <c r="AA122" s="52"/>
      <c r="AB122" s="55"/>
    </row>
    <row r="123" spans="1:28" ht="15.75" x14ac:dyDescent="0.25">
      <c r="A123" s="62" t="str">
        <f t="shared" si="21"/>
        <v>Cache</v>
      </c>
      <c r="B123" s="71"/>
      <c r="C123" s="288">
        <v>82</v>
      </c>
      <c r="D123" s="349"/>
      <c r="E123" s="350"/>
      <c r="F123" s="351"/>
      <c r="G123" s="299"/>
      <c r="H123" s="299"/>
      <c r="I123" s="300"/>
      <c r="J123" s="303"/>
      <c r="K123" s="302"/>
      <c r="L123" s="134" t="str">
        <f t="shared" si="22"/>
        <v/>
      </c>
      <c r="M123" s="135" t="str">
        <f t="shared" si="23"/>
        <v/>
      </c>
      <c r="N123" s="271" t="str">
        <f t="shared" si="16"/>
        <v/>
      </c>
      <c r="O123" s="137" t="str">
        <f t="shared" si="24"/>
        <v/>
      </c>
      <c r="P123" s="137" t="str">
        <f t="shared" si="25"/>
        <v/>
      </c>
      <c r="Q123" s="138">
        <f t="shared" si="17"/>
        <v>0</v>
      </c>
      <c r="R123" s="10"/>
      <c r="S123" s="50"/>
      <c r="W123" s="188" t="str">
        <f t="shared" si="18"/>
        <v/>
      </c>
      <c r="X123" s="188" t="str">
        <f t="shared" si="26"/>
        <v/>
      </c>
      <c r="Y123" s="189">
        <f t="shared" si="19"/>
        <v>0</v>
      </c>
      <c r="Z123" s="189">
        <f t="shared" si="20"/>
        <v>0</v>
      </c>
      <c r="AA123" s="52"/>
      <c r="AB123" s="55"/>
    </row>
    <row r="124" spans="1:28" ht="15.75" x14ac:dyDescent="0.25">
      <c r="A124" s="62" t="str">
        <f t="shared" si="21"/>
        <v>Cache</v>
      </c>
      <c r="B124" s="71"/>
      <c r="C124" s="288">
        <v>83</v>
      </c>
      <c r="D124" s="349"/>
      <c r="E124" s="350"/>
      <c r="F124" s="351"/>
      <c r="G124" s="299"/>
      <c r="H124" s="299"/>
      <c r="I124" s="300"/>
      <c r="J124" s="303"/>
      <c r="K124" s="302"/>
      <c r="L124" s="134" t="str">
        <f t="shared" si="22"/>
        <v/>
      </c>
      <c r="M124" s="135" t="str">
        <f t="shared" si="23"/>
        <v/>
      </c>
      <c r="N124" s="271" t="str">
        <f t="shared" si="16"/>
        <v/>
      </c>
      <c r="O124" s="137" t="str">
        <f t="shared" si="24"/>
        <v/>
      </c>
      <c r="P124" s="137" t="str">
        <f t="shared" si="25"/>
        <v/>
      </c>
      <c r="Q124" s="138">
        <f t="shared" si="17"/>
        <v>0</v>
      </c>
      <c r="R124" s="10"/>
      <c r="S124" s="50"/>
      <c r="W124" s="188" t="str">
        <f t="shared" si="18"/>
        <v/>
      </c>
      <c r="X124" s="188" t="str">
        <f t="shared" si="26"/>
        <v/>
      </c>
      <c r="Y124" s="189">
        <f t="shared" si="19"/>
        <v>0</v>
      </c>
      <c r="Z124" s="189">
        <f t="shared" si="20"/>
        <v>0</v>
      </c>
      <c r="AA124" s="52"/>
      <c r="AB124" s="55"/>
    </row>
    <row r="125" spans="1:28" ht="15.75" x14ac:dyDescent="0.25">
      <c r="A125" s="62" t="str">
        <f t="shared" si="21"/>
        <v>Cache</v>
      </c>
      <c r="B125" s="71"/>
      <c r="C125" s="288">
        <v>84</v>
      </c>
      <c r="D125" s="349"/>
      <c r="E125" s="350"/>
      <c r="F125" s="351"/>
      <c r="G125" s="299"/>
      <c r="H125" s="299"/>
      <c r="I125" s="300"/>
      <c r="J125" s="303"/>
      <c r="K125" s="302"/>
      <c r="L125" s="134" t="str">
        <f t="shared" si="22"/>
        <v/>
      </c>
      <c r="M125" s="135" t="str">
        <f t="shared" si="23"/>
        <v/>
      </c>
      <c r="N125" s="271" t="str">
        <f t="shared" si="16"/>
        <v/>
      </c>
      <c r="O125" s="137" t="str">
        <f t="shared" si="24"/>
        <v/>
      </c>
      <c r="P125" s="137" t="str">
        <f t="shared" si="25"/>
        <v/>
      </c>
      <c r="Q125" s="138">
        <f t="shared" si="17"/>
        <v>0</v>
      </c>
      <c r="R125" s="10"/>
      <c r="S125" s="50"/>
      <c r="W125" s="188" t="str">
        <f t="shared" si="18"/>
        <v/>
      </c>
      <c r="X125" s="188" t="str">
        <f t="shared" si="26"/>
        <v/>
      </c>
      <c r="Y125" s="189">
        <f t="shared" si="19"/>
        <v>0</v>
      </c>
      <c r="Z125" s="189">
        <f t="shared" si="20"/>
        <v>0</v>
      </c>
      <c r="AA125" s="52"/>
      <c r="AB125" s="55"/>
    </row>
    <row r="126" spans="1:28" ht="15.75" x14ac:dyDescent="0.25">
      <c r="A126" s="62" t="str">
        <f t="shared" si="21"/>
        <v>Cache</v>
      </c>
      <c r="B126" s="71"/>
      <c r="C126" s="288">
        <v>85</v>
      </c>
      <c r="D126" s="349"/>
      <c r="E126" s="350"/>
      <c r="F126" s="351"/>
      <c r="G126" s="299"/>
      <c r="H126" s="299"/>
      <c r="I126" s="300"/>
      <c r="J126" s="303"/>
      <c r="K126" s="302"/>
      <c r="L126" s="134" t="str">
        <f t="shared" si="22"/>
        <v/>
      </c>
      <c r="M126" s="135" t="str">
        <f t="shared" si="23"/>
        <v/>
      </c>
      <c r="N126" s="271" t="str">
        <f t="shared" si="16"/>
        <v/>
      </c>
      <c r="O126" s="137" t="str">
        <f t="shared" si="24"/>
        <v/>
      </c>
      <c r="P126" s="137" t="str">
        <f t="shared" si="25"/>
        <v/>
      </c>
      <c r="Q126" s="138">
        <f t="shared" si="17"/>
        <v>0</v>
      </c>
      <c r="R126" s="10"/>
      <c r="S126" s="50"/>
      <c r="W126" s="188" t="str">
        <f t="shared" si="18"/>
        <v/>
      </c>
      <c r="X126" s="188" t="str">
        <f t="shared" si="26"/>
        <v/>
      </c>
      <c r="Y126" s="189">
        <f t="shared" si="19"/>
        <v>0</v>
      </c>
      <c r="Z126" s="189">
        <f t="shared" si="20"/>
        <v>0</v>
      </c>
      <c r="AA126" s="52"/>
      <c r="AB126" s="55"/>
    </row>
    <row r="127" spans="1:28" ht="15.75" x14ac:dyDescent="0.25">
      <c r="A127" s="62" t="str">
        <f t="shared" si="21"/>
        <v>Cache</v>
      </c>
      <c r="B127" s="71"/>
      <c r="C127" s="288">
        <v>86</v>
      </c>
      <c r="D127" s="349"/>
      <c r="E127" s="350"/>
      <c r="F127" s="351"/>
      <c r="G127" s="299"/>
      <c r="H127" s="299"/>
      <c r="I127" s="300"/>
      <c r="J127" s="303"/>
      <c r="K127" s="302"/>
      <c r="L127" s="134" t="str">
        <f t="shared" si="22"/>
        <v/>
      </c>
      <c r="M127" s="135" t="str">
        <f t="shared" si="23"/>
        <v/>
      </c>
      <c r="N127" s="271" t="str">
        <f t="shared" si="16"/>
        <v/>
      </c>
      <c r="O127" s="137" t="str">
        <f t="shared" si="24"/>
        <v/>
      </c>
      <c r="P127" s="137" t="str">
        <f t="shared" si="25"/>
        <v/>
      </c>
      <c r="Q127" s="138">
        <f t="shared" si="17"/>
        <v>0</v>
      </c>
      <c r="R127" s="10"/>
      <c r="S127" s="50"/>
      <c r="W127" s="188" t="str">
        <f t="shared" si="18"/>
        <v/>
      </c>
      <c r="X127" s="188" t="str">
        <f t="shared" si="26"/>
        <v/>
      </c>
      <c r="Y127" s="189">
        <f t="shared" si="19"/>
        <v>0</v>
      </c>
      <c r="Z127" s="189">
        <f t="shared" si="20"/>
        <v>0</v>
      </c>
      <c r="AA127" s="52"/>
      <c r="AB127" s="55"/>
    </row>
    <row r="128" spans="1:28" ht="15.75" x14ac:dyDescent="0.25">
      <c r="A128" s="62" t="str">
        <f t="shared" si="21"/>
        <v>Cache</v>
      </c>
      <c r="B128" s="71"/>
      <c r="C128" s="288">
        <v>87</v>
      </c>
      <c r="D128" s="349"/>
      <c r="E128" s="350"/>
      <c r="F128" s="351"/>
      <c r="G128" s="299"/>
      <c r="H128" s="299"/>
      <c r="I128" s="300"/>
      <c r="J128" s="303"/>
      <c r="K128" s="302"/>
      <c r="L128" s="134" t="str">
        <f t="shared" si="22"/>
        <v/>
      </c>
      <c r="M128" s="135" t="str">
        <f t="shared" si="23"/>
        <v/>
      </c>
      <c r="N128" s="271" t="str">
        <f t="shared" si="16"/>
        <v/>
      </c>
      <c r="O128" s="137" t="str">
        <f t="shared" si="24"/>
        <v/>
      </c>
      <c r="P128" s="137" t="str">
        <f t="shared" si="25"/>
        <v/>
      </c>
      <c r="Q128" s="138">
        <f t="shared" si="17"/>
        <v>0</v>
      </c>
      <c r="R128" s="10"/>
      <c r="S128" s="50"/>
      <c r="W128" s="188" t="str">
        <f t="shared" si="18"/>
        <v/>
      </c>
      <c r="X128" s="188" t="str">
        <f t="shared" si="26"/>
        <v/>
      </c>
      <c r="Y128" s="189">
        <f t="shared" si="19"/>
        <v>0</v>
      </c>
      <c r="Z128" s="189">
        <f t="shared" si="20"/>
        <v>0</v>
      </c>
      <c r="AA128" s="52"/>
      <c r="AB128" s="55"/>
    </row>
    <row r="129" spans="1:32" ht="15.75" x14ac:dyDescent="0.25">
      <c r="A129" s="62" t="str">
        <f t="shared" si="21"/>
        <v>Cache</v>
      </c>
      <c r="B129" s="71"/>
      <c r="C129" s="288">
        <v>88</v>
      </c>
      <c r="D129" s="349"/>
      <c r="E129" s="350"/>
      <c r="F129" s="351"/>
      <c r="G129" s="299"/>
      <c r="H129" s="299"/>
      <c r="I129" s="300"/>
      <c r="J129" s="303"/>
      <c r="K129" s="302"/>
      <c r="L129" s="134" t="str">
        <f t="shared" si="22"/>
        <v/>
      </c>
      <c r="M129" s="135" t="str">
        <f t="shared" si="23"/>
        <v/>
      </c>
      <c r="N129" s="271" t="str">
        <f t="shared" si="16"/>
        <v/>
      </c>
      <c r="O129" s="137" t="str">
        <f t="shared" si="24"/>
        <v/>
      </c>
      <c r="P129" s="137" t="str">
        <f t="shared" si="25"/>
        <v/>
      </c>
      <c r="Q129" s="138">
        <f t="shared" si="17"/>
        <v>0</v>
      </c>
      <c r="R129" s="10"/>
      <c r="S129" s="50"/>
      <c r="W129" s="188" t="str">
        <f t="shared" si="18"/>
        <v/>
      </c>
      <c r="X129" s="188" t="str">
        <f t="shared" si="26"/>
        <v/>
      </c>
      <c r="Y129" s="189">
        <f t="shared" si="19"/>
        <v>0</v>
      </c>
      <c r="Z129" s="189">
        <f t="shared" si="20"/>
        <v>0</v>
      </c>
      <c r="AA129" s="52"/>
      <c r="AB129" s="55"/>
    </row>
    <row r="130" spans="1:32" ht="15.75" x14ac:dyDescent="0.25">
      <c r="A130" s="62" t="str">
        <f t="shared" si="21"/>
        <v>Cache</v>
      </c>
      <c r="B130" s="71"/>
      <c r="C130" s="288">
        <v>89</v>
      </c>
      <c r="D130" s="349"/>
      <c r="E130" s="350"/>
      <c r="F130" s="351"/>
      <c r="G130" s="299"/>
      <c r="H130" s="299"/>
      <c r="I130" s="300"/>
      <c r="J130" s="303"/>
      <c r="K130" s="302"/>
      <c r="L130" s="134" t="str">
        <f t="shared" si="22"/>
        <v/>
      </c>
      <c r="M130" s="135" t="str">
        <f t="shared" si="23"/>
        <v/>
      </c>
      <c r="N130" s="271" t="str">
        <f t="shared" si="16"/>
        <v/>
      </c>
      <c r="O130" s="137" t="str">
        <f t="shared" si="24"/>
        <v/>
      </c>
      <c r="P130" s="137" t="str">
        <f t="shared" si="25"/>
        <v/>
      </c>
      <c r="Q130" s="138">
        <f t="shared" si="17"/>
        <v>0</v>
      </c>
      <c r="R130" s="10"/>
      <c r="S130" s="50"/>
      <c r="W130" s="188" t="str">
        <f t="shared" si="18"/>
        <v/>
      </c>
      <c r="X130" s="188" t="str">
        <f t="shared" si="26"/>
        <v/>
      </c>
      <c r="Y130" s="189">
        <f t="shared" si="19"/>
        <v>0</v>
      </c>
      <c r="Z130" s="189">
        <f t="shared" si="20"/>
        <v>0</v>
      </c>
      <c r="AA130" s="52"/>
      <c r="AB130" s="55"/>
    </row>
    <row r="131" spans="1:32" ht="15.75" x14ac:dyDescent="0.25">
      <c r="A131" s="62" t="str">
        <f t="shared" si="21"/>
        <v>Cache</v>
      </c>
      <c r="B131" s="71"/>
      <c r="C131" s="288">
        <v>90</v>
      </c>
      <c r="D131" s="349"/>
      <c r="E131" s="350"/>
      <c r="F131" s="351"/>
      <c r="G131" s="299"/>
      <c r="H131" s="299"/>
      <c r="I131" s="300"/>
      <c r="J131" s="303"/>
      <c r="K131" s="302"/>
      <c r="L131" s="134" t="str">
        <f t="shared" si="22"/>
        <v/>
      </c>
      <c r="M131" s="135" t="str">
        <f t="shared" si="23"/>
        <v/>
      </c>
      <c r="N131" s="271" t="str">
        <f t="shared" si="16"/>
        <v/>
      </c>
      <c r="O131" s="137" t="str">
        <f t="shared" si="24"/>
        <v/>
      </c>
      <c r="P131" s="137" t="str">
        <f t="shared" si="25"/>
        <v/>
      </c>
      <c r="Q131" s="138">
        <f t="shared" si="17"/>
        <v>0</v>
      </c>
      <c r="R131" s="10"/>
      <c r="S131" s="50"/>
      <c r="W131" s="188" t="str">
        <f t="shared" si="18"/>
        <v/>
      </c>
      <c r="X131" s="188" t="str">
        <f t="shared" si="26"/>
        <v/>
      </c>
      <c r="Y131" s="189">
        <f t="shared" si="19"/>
        <v>0</v>
      </c>
      <c r="Z131" s="189">
        <f t="shared" si="20"/>
        <v>0</v>
      </c>
      <c r="AA131" s="52"/>
      <c r="AB131" s="55"/>
    </row>
    <row r="132" spans="1:32" ht="15.75" x14ac:dyDescent="0.25">
      <c r="A132" s="62" t="str">
        <f t="shared" si="21"/>
        <v>Cache</v>
      </c>
      <c r="B132" s="71"/>
      <c r="C132" s="288">
        <v>91</v>
      </c>
      <c r="D132" s="349"/>
      <c r="E132" s="350"/>
      <c r="F132" s="351"/>
      <c r="G132" s="299"/>
      <c r="H132" s="299"/>
      <c r="I132" s="300"/>
      <c r="J132" s="303"/>
      <c r="K132" s="302"/>
      <c r="L132" s="134" t="str">
        <f t="shared" si="22"/>
        <v/>
      </c>
      <c r="M132" s="135" t="str">
        <f t="shared" si="23"/>
        <v/>
      </c>
      <c r="N132" s="271" t="str">
        <f t="shared" si="16"/>
        <v/>
      </c>
      <c r="O132" s="137" t="str">
        <f t="shared" si="24"/>
        <v/>
      </c>
      <c r="P132" s="137" t="str">
        <f t="shared" si="25"/>
        <v/>
      </c>
      <c r="Q132" s="138">
        <f t="shared" si="17"/>
        <v>0</v>
      </c>
      <c r="R132" s="10"/>
      <c r="S132" s="50"/>
      <c r="W132" s="188" t="str">
        <f t="shared" si="18"/>
        <v/>
      </c>
      <c r="X132" s="188" t="str">
        <f t="shared" si="26"/>
        <v/>
      </c>
      <c r="Y132" s="189">
        <f t="shared" si="19"/>
        <v>0</v>
      </c>
      <c r="Z132" s="189">
        <f t="shared" si="20"/>
        <v>0</v>
      </c>
      <c r="AA132" s="52"/>
      <c r="AB132" s="55"/>
    </row>
    <row r="133" spans="1:32" ht="15.75" x14ac:dyDescent="0.25">
      <c r="A133" s="62" t="str">
        <f t="shared" si="21"/>
        <v>Cache</v>
      </c>
      <c r="B133" s="71"/>
      <c r="C133" s="288">
        <v>92</v>
      </c>
      <c r="D133" s="349"/>
      <c r="E133" s="350"/>
      <c r="F133" s="351"/>
      <c r="G133" s="299"/>
      <c r="H133" s="299"/>
      <c r="I133" s="300"/>
      <c r="J133" s="303"/>
      <c r="K133" s="302"/>
      <c r="L133" s="134" t="str">
        <f t="shared" si="22"/>
        <v/>
      </c>
      <c r="M133" s="135" t="str">
        <f t="shared" si="23"/>
        <v/>
      </c>
      <c r="N133" s="271" t="str">
        <f t="shared" si="16"/>
        <v/>
      </c>
      <c r="O133" s="137" t="str">
        <f t="shared" si="24"/>
        <v/>
      </c>
      <c r="P133" s="137" t="str">
        <f t="shared" si="25"/>
        <v/>
      </c>
      <c r="Q133" s="138">
        <f t="shared" si="17"/>
        <v>0</v>
      </c>
      <c r="R133" s="10"/>
      <c r="S133" s="50"/>
      <c r="W133" s="188" t="str">
        <f t="shared" si="18"/>
        <v/>
      </c>
      <c r="X133" s="188" t="str">
        <f t="shared" si="26"/>
        <v/>
      </c>
      <c r="Y133" s="189">
        <f t="shared" si="19"/>
        <v>0</v>
      </c>
      <c r="Z133" s="189">
        <f t="shared" si="20"/>
        <v>0</v>
      </c>
      <c r="AA133" s="52"/>
      <c r="AB133" s="55"/>
    </row>
    <row r="134" spans="1:32" ht="15.75" x14ac:dyDescent="0.25">
      <c r="A134" s="62" t="str">
        <f t="shared" si="21"/>
        <v>Cache</v>
      </c>
      <c r="B134" s="71"/>
      <c r="C134" s="288">
        <v>93</v>
      </c>
      <c r="D134" s="349"/>
      <c r="E134" s="350"/>
      <c r="F134" s="351"/>
      <c r="G134" s="299"/>
      <c r="H134" s="299"/>
      <c r="I134" s="300"/>
      <c r="J134" s="303"/>
      <c r="K134" s="302"/>
      <c r="L134" s="134" t="str">
        <f t="shared" si="22"/>
        <v/>
      </c>
      <c r="M134" s="135" t="str">
        <f t="shared" si="23"/>
        <v/>
      </c>
      <c r="N134" s="271" t="str">
        <f t="shared" si="16"/>
        <v/>
      </c>
      <c r="O134" s="137" t="str">
        <f t="shared" si="24"/>
        <v/>
      </c>
      <c r="P134" s="137" t="str">
        <f t="shared" si="25"/>
        <v/>
      </c>
      <c r="Q134" s="138">
        <f t="shared" si="17"/>
        <v>0</v>
      </c>
      <c r="R134" s="10"/>
      <c r="S134" s="50"/>
      <c r="W134" s="188" t="str">
        <f t="shared" si="18"/>
        <v/>
      </c>
      <c r="X134" s="188" t="str">
        <f t="shared" si="26"/>
        <v/>
      </c>
      <c r="Y134" s="189">
        <f t="shared" si="19"/>
        <v>0</v>
      </c>
      <c r="Z134" s="189">
        <f t="shared" si="20"/>
        <v>0</v>
      </c>
      <c r="AA134" s="52"/>
      <c r="AB134" s="55"/>
    </row>
    <row r="135" spans="1:32" ht="15.75" x14ac:dyDescent="0.25">
      <c r="A135" s="62" t="str">
        <f t="shared" si="21"/>
        <v>Cache</v>
      </c>
      <c r="B135" s="71"/>
      <c r="C135" s="288">
        <v>94</v>
      </c>
      <c r="D135" s="349"/>
      <c r="E135" s="350"/>
      <c r="F135" s="351"/>
      <c r="G135" s="299"/>
      <c r="H135" s="299"/>
      <c r="I135" s="300"/>
      <c r="J135" s="303"/>
      <c r="K135" s="302"/>
      <c r="L135" s="134" t="str">
        <f t="shared" si="22"/>
        <v/>
      </c>
      <c r="M135" s="135" t="str">
        <f t="shared" si="23"/>
        <v/>
      </c>
      <c r="N135" s="271" t="str">
        <f t="shared" si="16"/>
        <v/>
      </c>
      <c r="O135" s="137" t="str">
        <f t="shared" si="24"/>
        <v/>
      </c>
      <c r="P135" s="137" t="str">
        <f t="shared" si="25"/>
        <v/>
      </c>
      <c r="Q135" s="138">
        <f t="shared" si="17"/>
        <v>0</v>
      </c>
      <c r="R135" s="10"/>
      <c r="S135" s="50"/>
      <c r="W135" s="188" t="str">
        <f t="shared" si="18"/>
        <v/>
      </c>
      <c r="X135" s="188" t="str">
        <f t="shared" si="26"/>
        <v/>
      </c>
      <c r="Y135" s="189">
        <f t="shared" si="19"/>
        <v>0</v>
      </c>
      <c r="Z135" s="189">
        <f t="shared" si="20"/>
        <v>0</v>
      </c>
      <c r="AA135" s="52"/>
      <c r="AB135" s="55"/>
    </row>
    <row r="136" spans="1:32" ht="15.75" x14ac:dyDescent="0.25">
      <c r="A136" s="62" t="str">
        <f t="shared" si="21"/>
        <v>Cache</v>
      </c>
      <c r="B136" s="71"/>
      <c r="C136" s="288">
        <v>95</v>
      </c>
      <c r="D136" s="349"/>
      <c r="E136" s="350"/>
      <c r="F136" s="351"/>
      <c r="G136" s="299"/>
      <c r="H136" s="299"/>
      <c r="I136" s="300"/>
      <c r="J136" s="303"/>
      <c r="K136" s="302"/>
      <c r="L136" s="134" t="str">
        <f t="shared" si="22"/>
        <v/>
      </c>
      <c r="M136" s="135" t="str">
        <f t="shared" si="23"/>
        <v/>
      </c>
      <c r="N136" s="271" t="str">
        <f t="shared" si="16"/>
        <v/>
      </c>
      <c r="O136" s="137" t="str">
        <f t="shared" si="24"/>
        <v/>
      </c>
      <c r="P136" s="137" t="str">
        <f t="shared" si="25"/>
        <v/>
      </c>
      <c r="Q136" s="138">
        <f t="shared" si="17"/>
        <v>0</v>
      </c>
      <c r="R136" s="10"/>
      <c r="S136" s="50"/>
      <c r="W136" s="188" t="str">
        <f t="shared" si="18"/>
        <v/>
      </c>
      <c r="X136" s="188" t="str">
        <f t="shared" si="26"/>
        <v/>
      </c>
      <c r="Y136" s="189">
        <f t="shared" si="19"/>
        <v>0</v>
      </c>
      <c r="Z136" s="189">
        <f t="shared" si="20"/>
        <v>0</v>
      </c>
      <c r="AA136" s="52"/>
      <c r="AB136" s="55"/>
    </row>
    <row r="137" spans="1:32" ht="15.75" x14ac:dyDescent="0.25">
      <c r="A137" s="62" t="str">
        <f t="shared" si="21"/>
        <v>Cache</v>
      </c>
      <c r="B137" s="71"/>
      <c r="C137" s="288">
        <v>96</v>
      </c>
      <c r="D137" s="349"/>
      <c r="E137" s="350"/>
      <c r="F137" s="351"/>
      <c r="G137" s="299"/>
      <c r="H137" s="299"/>
      <c r="I137" s="300"/>
      <c r="J137" s="303"/>
      <c r="K137" s="302"/>
      <c r="L137" s="134" t="str">
        <f t="shared" si="22"/>
        <v/>
      </c>
      <c r="M137" s="135" t="str">
        <f t="shared" si="23"/>
        <v/>
      </c>
      <c r="N137" s="271" t="str">
        <f t="shared" si="16"/>
        <v/>
      </c>
      <c r="O137" s="137" t="str">
        <f t="shared" si="24"/>
        <v/>
      </c>
      <c r="P137" s="137" t="str">
        <f t="shared" si="25"/>
        <v/>
      </c>
      <c r="Q137" s="138">
        <f t="shared" si="17"/>
        <v>0</v>
      </c>
      <c r="R137" s="10"/>
      <c r="S137" s="50"/>
      <c r="W137" s="188" t="str">
        <f t="shared" si="18"/>
        <v/>
      </c>
      <c r="X137" s="188" t="str">
        <f t="shared" si="26"/>
        <v/>
      </c>
      <c r="Y137" s="189">
        <f t="shared" si="19"/>
        <v>0</v>
      </c>
      <c r="Z137" s="189">
        <f t="shared" si="20"/>
        <v>0</v>
      </c>
      <c r="AA137" s="52"/>
      <c r="AB137" s="55"/>
    </row>
    <row r="138" spans="1:32" ht="15.75" x14ac:dyDescent="0.25">
      <c r="A138" s="62" t="str">
        <f t="shared" si="21"/>
        <v>Cache</v>
      </c>
      <c r="B138" s="71"/>
      <c r="C138" s="288">
        <v>97</v>
      </c>
      <c r="D138" s="349"/>
      <c r="E138" s="350"/>
      <c r="F138" s="351"/>
      <c r="G138" s="299"/>
      <c r="H138" s="299"/>
      <c r="I138" s="300"/>
      <c r="J138" s="303"/>
      <c r="K138" s="302"/>
      <c r="L138" s="134" t="str">
        <f t="shared" si="22"/>
        <v/>
      </c>
      <c r="M138" s="135" t="str">
        <f t="shared" si="23"/>
        <v/>
      </c>
      <c r="N138" s="271" t="str">
        <f t="shared" si="16"/>
        <v/>
      </c>
      <c r="O138" s="137" t="str">
        <f t="shared" si="24"/>
        <v/>
      </c>
      <c r="P138" s="137" t="str">
        <f t="shared" si="25"/>
        <v/>
      </c>
      <c r="Q138" s="138">
        <f>SUM(O138:P138)</f>
        <v>0</v>
      </c>
      <c r="R138" s="10"/>
      <c r="S138" s="50"/>
      <c r="W138" s="188" t="str">
        <f t="shared" si="18"/>
        <v/>
      </c>
      <c r="X138" s="188" t="str">
        <f t="shared" si="26"/>
        <v/>
      </c>
      <c r="Y138" s="189">
        <f t="shared" si="19"/>
        <v>0</v>
      </c>
      <c r="Z138" s="189">
        <f t="shared" si="20"/>
        <v>0</v>
      </c>
      <c r="AA138" s="52"/>
      <c r="AB138" s="55"/>
    </row>
    <row r="139" spans="1:32" ht="15.75" x14ac:dyDescent="0.25">
      <c r="A139" s="62" t="str">
        <f t="shared" si="21"/>
        <v>Cache</v>
      </c>
      <c r="B139" s="71"/>
      <c r="C139" s="288">
        <v>98</v>
      </c>
      <c r="D139" s="349"/>
      <c r="E139" s="350"/>
      <c r="F139" s="351"/>
      <c r="G139" s="299"/>
      <c r="H139" s="299"/>
      <c r="I139" s="300"/>
      <c r="J139" s="303"/>
      <c r="K139" s="302"/>
      <c r="L139" s="134" t="str">
        <f t="shared" si="22"/>
        <v/>
      </c>
      <c r="M139" s="135" t="str">
        <f t="shared" si="23"/>
        <v/>
      </c>
      <c r="N139" s="271" t="str">
        <f t="shared" si="16"/>
        <v/>
      </c>
      <c r="O139" s="137" t="str">
        <f t="shared" si="24"/>
        <v/>
      </c>
      <c r="P139" s="137" t="str">
        <f t="shared" si="25"/>
        <v/>
      </c>
      <c r="Q139" s="138">
        <f>SUM(O139:P139)</f>
        <v>0</v>
      </c>
      <c r="R139" s="10"/>
      <c r="S139" s="50"/>
      <c r="W139" s="188" t="str">
        <f t="shared" si="18"/>
        <v/>
      </c>
      <c r="X139" s="188" t="str">
        <f t="shared" si="26"/>
        <v/>
      </c>
      <c r="Y139" s="189">
        <f t="shared" si="19"/>
        <v>0</v>
      </c>
      <c r="Z139" s="189">
        <f t="shared" si="20"/>
        <v>0</v>
      </c>
      <c r="AA139" s="52"/>
      <c r="AB139" s="55"/>
    </row>
    <row r="140" spans="1:32" ht="15.75" x14ac:dyDescent="0.25">
      <c r="A140" s="62" t="str">
        <f t="shared" si="21"/>
        <v>Cache</v>
      </c>
      <c r="B140" s="71"/>
      <c r="C140" s="288">
        <v>99</v>
      </c>
      <c r="D140" s="349"/>
      <c r="E140" s="350"/>
      <c r="F140" s="351"/>
      <c r="G140" s="299"/>
      <c r="H140" s="299"/>
      <c r="I140" s="300"/>
      <c r="J140" s="303"/>
      <c r="K140" s="302"/>
      <c r="L140" s="134" t="str">
        <f t="shared" si="22"/>
        <v/>
      </c>
      <c r="M140" s="135" t="str">
        <f t="shared" si="23"/>
        <v/>
      </c>
      <c r="N140" s="271" t="str">
        <f t="shared" si="16"/>
        <v/>
      </c>
      <c r="O140" s="137" t="str">
        <f t="shared" si="24"/>
        <v/>
      </c>
      <c r="P140" s="137" t="str">
        <f t="shared" si="25"/>
        <v/>
      </c>
      <c r="Q140" s="138">
        <f>SUM(O140:P140)</f>
        <v>0</v>
      </c>
      <c r="R140" s="10"/>
      <c r="S140" s="50"/>
      <c r="W140" s="188" t="str">
        <f t="shared" si="18"/>
        <v/>
      </c>
      <c r="X140" s="188" t="str">
        <f t="shared" si="26"/>
        <v/>
      </c>
      <c r="Y140" s="189">
        <f t="shared" si="19"/>
        <v>0</v>
      </c>
      <c r="Z140" s="189">
        <f t="shared" si="20"/>
        <v>0</v>
      </c>
      <c r="AA140" s="52"/>
      <c r="AB140" s="55"/>
    </row>
    <row r="141" spans="1:32" ht="15.75" x14ac:dyDescent="0.25">
      <c r="A141" s="62" t="str">
        <f t="shared" si="21"/>
        <v>Cache</v>
      </c>
      <c r="B141" s="71"/>
      <c r="C141" s="288">
        <v>100</v>
      </c>
      <c r="D141" s="349"/>
      <c r="E141" s="350"/>
      <c r="F141" s="351"/>
      <c r="G141" s="299"/>
      <c r="H141" s="299"/>
      <c r="I141" s="300"/>
      <c r="J141" s="303"/>
      <c r="K141" s="302"/>
      <c r="L141" s="134" t="str">
        <f t="shared" si="22"/>
        <v/>
      </c>
      <c r="M141" s="135" t="str">
        <f t="shared" si="23"/>
        <v/>
      </c>
      <c r="N141" s="271" t="str">
        <f t="shared" si="16"/>
        <v/>
      </c>
      <c r="O141" s="137" t="str">
        <f t="shared" si="24"/>
        <v/>
      </c>
      <c r="P141" s="137" t="str">
        <f t="shared" si="25"/>
        <v/>
      </c>
      <c r="Q141" s="137">
        <f>SUM(O141:P141)</f>
        <v>0</v>
      </c>
      <c r="R141" s="10"/>
      <c r="S141" s="50"/>
      <c r="W141" s="188" t="str">
        <f t="shared" si="18"/>
        <v/>
      </c>
      <c r="X141" s="188" t="str">
        <f t="shared" si="26"/>
        <v/>
      </c>
      <c r="Y141" s="189">
        <f t="shared" si="19"/>
        <v>0</v>
      </c>
      <c r="Z141" s="189">
        <f t="shared" si="20"/>
        <v>0</v>
      </c>
      <c r="AA141" s="52"/>
      <c r="AB141" s="55"/>
    </row>
    <row r="142" spans="1:32" x14ac:dyDescent="0.25">
      <c r="A142" s="97"/>
      <c r="B142" s="66"/>
      <c r="C142" s="43"/>
      <c r="D142" s="43"/>
      <c r="E142" s="43"/>
      <c r="F142" s="30"/>
      <c r="G142" s="30"/>
      <c r="H142" s="30"/>
      <c r="I142" s="30"/>
      <c r="J142" s="26"/>
      <c r="K142" s="30"/>
      <c r="L142" s="58"/>
      <c r="M142" s="59"/>
      <c r="N142" s="41"/>
      <c r="O142" s="60"/>
      <c r="P142" s="41"/>
      <c r="Q142" s="60"/>
      <c r="R142" s="10"/>
      <c r="S142" s="50"/>
      <c r="W142" s="230"/>
      <c r="X142" s="231"/>
      <c r="Y142" s="232"/>
      <c r="Z142" s="223"/>
      <c r="AA142" s="5"/>
      <c r="AB142" s="5"/>
      <c r="AC142" s="73"/>
      <c r="AD142" s="73"/>
      <c r="AE142" s="73"/>
      <c r="AF142" s="73"/>
    </row>
    <row r="143" spans="1:32" ht="94.5" x14ac:dyDescent="0.25">
      <c r="A143" s="97"/>
      <c r="B143" s="62"/>
      <c r="C143" s="165"/>
      <c r="D143" s="165"/>
      <c r="E143" s="165"/>
      <c r="F143" s="165"/>
      <c r="G143" s="165"/>
      <c r="H143" s="165"/>
      <c r="I143" s="25"/>
      <c r="J143" s="361" t="s">
        <v>65</v>
      </c>
      <c r="K143" s="362"/>
      <c r="L143" s="362"/>
      <c r="M143" s="363"/>
      <c r="N143" s="127" t="s">
        <v>75</v>
      </c>
      <c r="O143" s="127" t="s">
        <v>76</v>
      </c>
      <c r="P143" s="127" t="s">
        <v>118</v>
      </c>
      <c r="Q143" s="127" t="s">
        <v>78</v>
      </c>
      <c r="R143" s="10"/>
      <c r="S143" s="50"/>
      <c r="W143" s="205"/>
      <c r="X143" s="205"/>
      <c r="Y143" s="206"/>
      <c r="Z143" s="205"/>
      <c r="AA143" s="5"/>
      <c r="AB143" s="5"/>
      <c r="AC143" s="73"/>
      <c r="AD143" s="73"/>
      <c r="AE143" s="73"/>
      <c r="AF143" s="73"/>
    </row>
    <row r="144" spans="1:32" ht="15.75" x14ac:dyDescent="0.25">
      <c r="A144" s="97"/>
      <c r="B144" s="62"/>
      <c r="C144" s="165"/>
      <c r="D144" s="165"/>
      <c r="E144" s="165"/>
      <c r="F144" s="165"/>
      <c r="G144" s="165"/>
      <c r="H144" s="165"/>
      <c r="I144" s="25"/>
      <c r="J144" s="33"/>
      <c r="K144" s="25"/>
      <c r="L144" s="25"/>
      <c r="M144" s="25"/>
      <c r="N144" s="32"/>
      <c r="O144" s="47"/>
      <c r="P144" s="47"/>
      <c r="Q144" s="48"/>
      <c r="R144" s="10"/>
      <c r="S144" s="50"/>
      <c r="W144" s="205"/>
      <c r="X144" s="205"/>
      <c r="Y144" s="206"/>
      <c r="Z144" s="205"/>
      <c r="AA144" s="5"/>
      <c r="AB144" s="5"/>
      <c r="AC144" s="73"/>
      <c r="AD144" s="73"/>
      <c r="AE144" s="73"/>
      <c r="AF144" s="73"/>
    </row>
    <row r="145" spans="1:32" ht="15.75" x14ac:dyDescent="0.25">
      <c r="A145" s="97"/>
      <c r="B145" s="66"/>
      <c r="C145" s="190"/>
      <c r="D145" s="139"/>
      <c r="E145" s="139"/>
      <c r="F145" s="140"/>
      <c r="G145" s="141"/>
      <c r="H145" s="141"/>
      <c r="I145" s="30"/>
      <c r="J145" s="262"/>
      <c r="K145" s="156"/>
      <c r="L145" s="156" t="s">
        <v>69</v>
      </c>
      <c r="M145" s="263" t="s">
        <v>60</v>
      </c>
      <c r="N145" s="148">
        <f>SUMPRODUCT(($W$42:$W$141=2)*($X$42:$X$141=1),$N$42:$N$141)</f>
        <v>0</v>
      </c>
      <c r="O145" s="149">
        <f>SUMPRODUCT(($W$42:$W$141=2)*($X$42:$X$141=1),$O$42:$O$141)</f>
        <v>0</v>
      </c>
      <c r="P145" s="149">
        <f>SUMPRODUCT(($W$42:$W$141=2)*($X$42:$X$141=1),$P$42:$P$141)</f>
        <v>0</v>
      </c>
      <c r="Q145" s="149">
        <f>+P145+O145</f>
        <v>0</v>
      </c>
      <c r="R145" s="10"/>
      <c r="S145" s="50"/>
      <c r="W145" s="230"/>
      <c r="X145" s="233"/>
      <c r="Y145" s="234"/>
      <c r="Z145" s="235"/>
      <c r="AA145" s="5"/>
      <c r="AB145" s="5"/>
      <c r="AC145" s="73"/>
      <c r="AD145" s="73"/>
      <c r="AE145" s="73"/>
      <c r="AF145" s="73"/>
    </row>
    <row r="146" spans="1:32" ht="15.75" x14ac:dyDescent="0.25">
      <c r="A146" s="97"/>
      <c r="B146" s="66"/>
      <c r="C146" s="191"/>
      <c r="D146" s="142"/>
      <c r="E146" s="142"/>
      <c r="F146" s="142"/>
      <c r="G146" s="192"/>
      <c r="H146" s="143"/>
      <c r="I146" s="30"/>
      <c r="J146" s="150"/>
      <c r="K146" s="144"/>
      <c r="L146" s="144"/>
      <c r="M146" s="264" t="s">
        <v>59</v>
      </c>
      <c r="N146" s="148">
        <f>SUMPRODUCT(($W$42:$W$141=1)*($X$42:$X$141=1),$N$42:$N$141)</f>
        <v>0</v>
      </c>
      <c r="O146" s="149">
        <f>SUMPRODUCT(($W$42:$W$141=1)*($X$42:$X$141=1),$O$42:$O$141)</f>
        <v>0</v>
      </c>
      <c r="P146" s="149">
        <f>SUMPRODUCT(($W$42:$W$141=1)*($X$42:$X$141=1),$P$42:$P$141)</f>
        <v>0</v>
      </c>
      <c r="Q146" s="149">
        <f t="shared" ref="Q146:Q152" si="27">+P146+O146</f>
        <v>0</v>
      </c>
      <c r="R146" s="10"/>
      <c r="S146" s="50"/>
      <c r="W146" s="230"/>
      <c r="X146" s="233"/>
      <c r="Y146" s="234"/>
      <c r="Z146" s="235"/>
      <c r="AA146" s="5"/>
      <c r="AB146" s="5"/>
      <c r="AC146" s="73"/>
      <c r="AD146" s="73"/>
      <c r="AE146" s="73"/>
      <c r="AF146" s="73"/>
    </row>
    <row r="147" spans="1:32" ht="15.75" x14ac:dyDescent="0.25">
      <c r="A147" s="97"/>
      <c r="B147" s="66"/>
      <c r="C147" s="191"/>
      <c r="D147" s="142"/>
      <c r="E147" s="142"/>
      <c r="F147" s="142"/>
      <c r="G147" s="192"/>
      <c r="H147" s="143"/>
      <c r="I147" s="30"/>
      <c r="J147" s="150"/>
      <c r="K147" s="144"/>
      <c r="L147" s="144"/>
      <c r="M147" s="264" t="s">
        <v>128</v>
      </c>
      <c r="N147" s="148">
        <f>SUMPRODUCT(($W$42:$W$141=4)*($X$42:$X$141=1),$N$42:$N$141)</f>
        <v>0</v>
      </c>
      <c r="O147" s="149">
        <f>SUMPRODUCT(($W$42:$W$141=4)*($X$42:$X$141=1),$O$42:$O$141)</f>
        <v>0</v>
      </c>
      <c r="P147" s="149">
        <f>SUMPRODUCT(($W$42:$W$141=4)*($X$42:$X$141=1),$P$42:$P$141)</f>
        <v>0</v>
      </c>
      <c r="Q147" s="149">
        <f t="shared" si="27"/>
        <v>0</v>
      </c>
      <c r="R147" s="10"/>
      <c r="S147" s="50"/>
      <c r="W147" s="230"/>
      <c r="X147" s="233"/>
      <c r="Y147" s="234"/>
      <c r="Z147" s="235"/>
      <c r="AA147" s="5"/>
      <c r="AB147" s="5"/>
      <c r="AC147" s="73"/>
      <c r="AD147" s="73"/>
      <c r="AE147" s="73"/>
      <c r="AF147" s="73"/>
    </row>
    <row r="148" spans="1:32" ht="15.75" x14ac:dyDescent="0.25">
      <c r="A148" s="97"/>
      <c r="B148" s="66"/>
      <c r="C148" s="191"/>
      <c r="D148" s="142"/>
      <c r="E148" s="142"/>
      <c r="F148" s="142"/>
      <c r="G148" s="192"/>
      <c r="H148" s="143"/>
      <c r="I148" s="30"/>
      <c r="J148" s="150"/>
      <c r="K148" s="144"/>
      <c r="L148" s="144"/>
      <c r="M148" s="344" t="s">
        <v>161</v>
      </c>
      <c r="N148" s="342">
        <f>SUMPRODUCT(($W$42:$W$141=3)*($X$42:$X$141=1),$N$42:$N$141)</f>
        <v>0</v>
      </c>
      <c r="O148" s="343">
        <f>SUMPRODUCT(($W$42:$W$141=3)*($X$42:$X$141=1),$O$42:$O$141)</f>
        <v>0</v>
      </c>
      <c r="P148" s="343">
        <f>SUMPRODUCT(($W$42:$W$141=3)*($X$42:$X$141=1),$P$42:$P$141)</f>
        <v>0</v>
      </c>
      <c r="Q148" s="343">
        <f>+P148+O148</f>
        <v>0</v>
      </c>
      <c r="R148" s="10"/>
      <c r="S148" s="50"/>
      <c r="W148" s="230"/>
      <c r="X148" s="233"/>
      <c r="Y148" s="234"/>
      <c r="Z148" s="235"/>
      <c r="AA148" s="5"/>
      <c r="AB148" s="5"/>
      <c r="AC148" s="73"/>
      <c r="AD148" s="73"/>
      <c r="AE148" s="73"/>
      <c r="AF148" s="73"/>
    </row>
    <row r="149" spans="1:32" ht="15.75" x14ac:dyDescent="0.25">
      <c r="A149" s="97"/>
      <c r="B149" s="67"/>
      <c r="C149" s="191"/>
      <c r="D149" s="142"/>
      <c r="E149" s="142"/>
      <c r="F149" s="142"/>
      <c r="G149" s="196"/>
      <c r="H149" s="193"/>
      <c r="I149" s="82"/>
      <c r="J149" s="261"/>
      <c r="K149" s="151"/>
      <c r="L149" s="152"/>
      <c r="M149" s="265" t="s">
        <v>73</v>
      </c>
      <c r="N149" s="153">
        <f>SUM(N145:N148)</f>
        <v>0</v>
      </c>
      <c r="O149" s="154">
        <f>SUM(O145:O148)</f>
        <v>0</v>
      </c>
      <c r="P149" s="154">
        <f>SUM(P145:P148)</f>
        <v>0</v>
      </c>
      <c r="Q149" s="154">
        <f>+P149+O149</f>
        <v>0</v>
      </c>
      <c r="R149" s="10"/>
      <c r="S149" s="50"/>
      <c r="T149" s="78"/>
      <c r="W149" s="236"/>
      <c r="X149" s="237"/>
      <c r="Y149" s="228"/>
      <c r="Z149" s="238"/>
      <c r="AA149" s="5"/>
      <c r="AB149" s="5"/>
      <c r="AC149" s="73"/>
      <c r="AD149" s="73"/>
      <c r="AE149" s="73"/>
      <c r="AF149" s="73"/>
    </row>
    <row r="150" spans="1:32" ht="15.75" x14ac:dyDescent="0.25">
      <c r="A150" s="97"/>
      <c r="B150" s="66"/>
      <c r="C150" s="191"/>
      <c r="D150" s="142"/>
      <c r="E150" s="142"/>
      <c r="F150" s="142"/>
      <c r="G150" s="197"/>
      <c r="H150" s="194"/>
      <c r="I150" s="30"/>
      <c r="J150" s="155"/>
      <c r="K150" s="156"/>
      <c r="L150" s="156" t="s">
        <v>70</v>
      </c>
      <c r="M150" s="156" t="s">
        <v>60</v>
      </c>
      <c r="N150" s="148">
        <f>SUMPRODUCT(($W$42:$W$141=2)*($X$42:$X$141=2),$N$42:$N$141)</f>
        <v>0</v>
      </c>
      <c r="O150" s="149">
        <f>SUMPRODUCT(($W$42:$W$141=2)*($X$42:$X$141=2),$O$42:$O$141)</f>
        <v>0</v>
      </c>
      <c r="P150" s="149">
        <f>SUMPRODUCT(($W$42:$W$141=2)*($X$42:$X$141=2),$P$42:$P$141)</f>
        <v>0</v>
      </c>
      <c r="Q150" s="149">
        <f t="shared" si="27"/>
        <v>0</v>
      </c>
      <c r="R150" s="10"/>
      <c r="S150" s="50"/>
      <c r="W150" s="230"/>
      <c r="X150" s="233"/>
      <c r="Y150" s="239"/>
      <c r="Z150" s="235"/>
      <c r="AA150" s="5"/>
      <c r="AB150" s="5"/>
      <c r="AC150" s="73"/>
      <c r="AD150" s="73"/>
      <c r="AE150" s="73"/>
      <c r="AF150" s="73"/>
    </row>
    <row r="151" spans="1:32" ht="15.75" x14ac:dyDescent="0.25">
      <c r="A151" s="97"/>
      <c r="B151" s="66"/>
      <c r="C151" s="191"/>
      <c r="D151" s="142"/>
      <c r="E151" s="142"/>
      <c r="F151" s="142"/>
      <c r="G151" s="198"/>
      <c r="H151" s="195"/>
      <c r="I151" s="30"/>
      <c r="J151" s="150"/>
      <c r="K151" s="144"/>
      <c r="L151" s="144"/>
      <c r="M151" s="146" t="s">
        <v>59</v>
      </c>
      <c r="N151" s="148">
        <f>SUMPRODUCT(($W$42:$W$141=1)*($X$42:$X$141=2),$N$42:$N$141)</f>
        <v>0</v>
      </c>
      <c r="O151" s="149">
        <f>SUMPRODUCT(($W$42:$W$141=1)*($X$42:$X$141=2),$O$42:$O$141)</f>
        <v>0</v>
      </c>
      <c r="P151" s="149">
        <f>SUMPRODUCT(($W$42:$W$141=1)*($X$42:$X$141=2),$P$42:$P$141)</f>
        <v>0</v>
      </c>
      <c r="Q151" s="149">
        <f t="shared" si="27"/>
        <v>0</v>
      </c>
      <c r="R151" s="10"/>
      <c r="S151" s="50"/>
      <c r="W151" s="230"/>
      <c r="X151" s="233"/>
      <c r="Y151" s="234"/>
      <c r="Z151" s="235"/>
      <c r="AA151" s="5"/>
      <c r="AB151" s="5"/>
      <c r="AC151" s="73"/>
      <c r="AD151" s="73"/>
      <c r="AE151" s="73"/>
      <c r="AF151" s="73"/>
    </row>
    <row r="152" spans="1:32" ht="15.75" x14ac:dyDescent="0.25">
      <c r="A152" s="97"/>
      <c r="B152" s="66"/>
      <c r="C152" s="199"/>
      <c r="D152" s="199"/>
      <c r="E152" s="199"/>
      <c r="F152" s="161"/>
      <c r="G152" s="161"/>
      <c r="H152" s="161"/>
      <c r="I152" s="30"/>
      <c r="J152" s="150"/>
      <c r="K152" s="144"/>
      <c r="L152" s="144"/>
      <c r="M152" s="146" t="s">
        <v>128</v>
      </c>
      <c r="N152" s="148">
        <f>SUMPRODUCT(($W$42:$W$141=4)*($X$42:$X$141=2),$N$42:$N$141)</f>
        <v>0</v>
      </c>
      <c r="O152" s="149">
        <f>SUMPRODUCT(($W$42:$W$141=4)*($X$42:$X$141=2),$O$42:$O$141)</f>
        <v>0</v>
      </c>
      <c r="P152" s="149">
        <f>SUMPRODUCT(($W$42:$W$141=4)*($X$42:$X$141=2),$P$42:$P$141)</f>
        <v>0</v>
      </c>
      <c r="Q152" s="149">
        <f t="shared" si="27"/>
        <v>0</v>
      </c>
      <c r="R152" s="10"/>
      <c r="S152" s="50"/>
      <c r="W152" s="230"/>
      <c r="X152" s="233"/>
      <c r="Y152" s="234"/>
      <c r="Z152" s="235"/>
      <c r="AA152" s="5"/>
      <c r="AB152" s="5"/>
      <c r="AC152" s="73"/>
      <c r="AD152" s="73"/>
      <c r="AE152" s="73"/>
      <c r="AF152" s="73"/>
    </row>
    <row r="153" spans="1:32" ht="15.75" x14ac:dyDescent="0.25">
      <c r="A153" s="97"/>
      <c r="B153" s="66"/>
      <c r="C153" s="199"/>
      <c r="D153" s="199"/>
      <c r="E153" s="199"/>
      <c r="F153" s="161"/>
      <c r="G153" s="161"/>
      <c r="H153" s="161"/>
      <c r="I153" s="30"/>
      <c r="J153" s="150"/>
      <c r="K153" s="144"/>
      <c r="L153" s="144"/>
      <c r="M153" s="146" t="s">
        <v>161</v>
      </c>
      <c r="N153" s="148">
        <f>SUMPRODUCT(($W$42:$W$141=3)*($X$42:$X$141=2),$N$42:$N$141)</f>
        <v>0</v>
      </c>
      <c r="O153" s="149">
        <f>SUMPRODUCT(($W$42:$W$141=3)*($X$42:$X$141=2),$O$42:$O$141)</f>
        <v>0</v>
      </c>
      <c r="P153" s="149">
        <f>SUMPRODUCT(($W$42:$W$141=3)*($X$42:$X$141=2),$P$42:$P$141)</f>
        <v>0</v>
      </c>
      <c r="Q153" s="149">
        <f>+P153+O153</f>
        <v>0</v>
      </c>
      <c r="R153" s="10"/>
      <c r="S153" s="50"/>
      <c r="W153" s="230"/>
      <c r="X153" s="233"/>
      <c r="Y153" s="234"/>
      <c r="Z153" s="235"/>
      <c r="AA153" s="5"/>
      <c r="AB153" s="5"/>
      <c r="AC153" s="73"/>
      <c r="AD153" s="73"/>
      <c r="AE153" s="73"/>
      <c r="AF153" s="73"/>
    </row>
    <row r="154" spans="1:32" ht="15.75" x14ac:dyDescent="0.25">
      <c r="A154" s="97"/>
      <c r="B154" s="66"/>
      <c r="C154" s="199"/>
      <c r="D154" s="199"/>
      <c r="E154" s="199"/>
      <c r="F154" s="199"/>
      <c r="G154" s="199"/>
      <c r="H154" s="199"/>
      <c r="I154" s="43"/>
      <c r="J154" s="145"/>
      <c r="K154" s="151"/>
      <c r="L154" s="152"/>
      <c r="M154" s="187" t="s">
        <v>73</v>
      </c>
      <c r="N154" s="153">
        <f>SUM(N150:N153)</f>
        <v>0</v>
      </c>
      <c r="O154" s="154">
        <f>SUM(O150:O153)</f>
        <v>0</v>
      </c>
      <c r="P154" s="154">
        <f>SUM(P150:P153)</f>
        <v>0</v>
      </c>
      <c r="Q154" s="154">
        <f>+P154+O154</f>
        <v>0</v>
      </c>
      <c r="R154" s="10"/>
      <c r="S154" s="50"/>
      <c r="W154" s="240"/>
      <c r="X154" s="237"/>
      <c r="Y154" s="241"/>
      <c r="Z154" s="238"/>
      <c r="AA154" s="5"/>
      <c r="AB154" s="5"/>
      <c r="AC154" s="73"/>
      <c r="AD154" s="73"/>
      <c r="AE154" s="73"/>
      <c r="AF154" s="73"/>
    </row>
    <row r="155" spans="1:32" ht="15.75" x14ac:dyDescent="0.25">
      <c r="A155" s="97"/>
      <c r="B155" s="66"/>
      <c r="C155" s="199"/>
      <c r="D155" s="199"/>
      <c r="E155" s="199"/>
      <c r="F155" s="199"/>
      <c r="G155" s="199"/>
      <c r="H155" s="199"/>
      <c r="I155" s="43"/>
      <c r="J155" s="255"/>
      <c r="K155" s="256"/>
      <c r="L155" s="257" t="s">
        <v>4</v>
      </c>
      <c r="M155" s="258"/>
      <c r="N155" s="313">
        <f>+N154+N149</f>
        <v>0</v>
      </c>
      <c r="O155" s="254">
        <f>+O154+O149</f>
        <v>0</v>
      </c>
      <c r="P155" s="254">
        <f>+P154+P149</f>
        <v>0</v>
      </c>
      <c r="Q155" s="254">
        <f>+P155+O155</f>
        <v>0</v>
      </c>
      <c r="R155" s="10"/>
      <c r="S155" s="50"/>
      <c r="W155" s="240"/>
      <c r="X155" s="242"/>
      <c r="Y155" s="241"/>
      <c r="Z155" s="243"/>
      <c r="AA155" s="5"/>
      <c r="AB155" s="5"/>
      <c r="AC155" s="73"/>
      <c r="AD155" s="73"/>
      <c r="AE155" s="73"/>
      <c r="AF155" s="73"/>
    </row>
    <row r="156" spans="1:32" ht="15.75" x14ac:dyDescent="0.25">
      <c r="A156" s="97"/>
      <c r="B156" s="66"/>
      <c r="C156" s="199"/>
      <c r="D156" s="199"/>
      <c r="E156" s="199"/>
      <c r="F156" s="199"/>
      <c r="G156" s="199"/>
      <c r="H156" s="199"/>
      <c r="I156" s="43"/>
      <c r="J156" s="157"/>
      <c r="K156" s="158"/>
      <c r="L156" s="159" t="s">
        <v>71</v>
      </c>
      <c r="M156" s="253"/>
      <c r="N156" s="259"/>
      <c r="O156" s="260"/>
      <c r="P156" s="260"/>
      <c r="Q156" s="154">
        <f>IFERROR(IF(N155=" ", " ",N155*150)," ")</f>
        <v>0</v>
      </c>
      <c r="R156" s="10"/>
      <c r="S156" s="50"/>
      <c r="W156" s="240"/>
      <c r="X156" s="242"/>
      <c r="Y156" s="241"/>
      <c r="Z156" s="243"/>
      <c r="AA156" s="5"/>
      <c r="AB156" s="5"/>
      <c r="AC156" s="73"/>
      <c r="AD156" s="73"/>
      <c r="AE156" s="73"/>
      <c r="AF156" s="73"/>
    </row>
    <row r="157" spans="1:32" ht="15.75" x14ac:dyDescent="0.25">
      <c r="A157" s="97"/>
      <c r="B157" s="66"/>
      <c r="C157" s="199"/>
      <c r="D157" s="199"/>
      <c r="E157" s="199"/>
      <c r="F157" s="199"/>
      <c r="G157" s="199"/>
      <c r="H157" s="199"/>
      <c r="I157" s="43"/>
      <c r="J157" s="157"/>
      <c r="K157" s="158"/>
      <c r="L157" s="159" t="s">
        <v>0</v>
      </c>
      <c r="M157" s="253"/>
      <c r="N157" s="259"/>
      <c r="O157" s="260"/>
      <c r="P157" s="266"/>
      <c r="Q157" s="154">
        <f>+Q155+Q156</f>
        <v>0</v>
      </c>
      <c r="R157" s="10"/>
      <c r="S157" s="50"/>
      <c r="W157" s="240"/>
      <c r="X157" s="242"/>
      <c r="Y157" s="241"/>
      <c r="Z157" s="243"/>
      <c r="AA157" s="5"/>
      <c r="AB157" s="5"/>
      <c r="AC157" s="73"/>
      <c r="AD157" s="73"/>
      <c r="AE157" s="73"/>
      <c r="AF157" s="73"/>
    </row>
    <row r="158" spans="1:32" x14ac:dyDescent="0.25">
      <c r="A158" s="62"/>
      <c r="B158" s="62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44"/>
      <c r="P158" s="44"/>
      <c r="Q158" s="44"/>
      <c r="R158" s="45"/>
      <c r="S158" s="50"/>
      <c r="W158" s="205"/>
      <c r="X158" s="205"/>
      <c r="Y158" s="206"/>
      <c r="Z158" s="205"/>
      <c r="AA158" s="5"/>
      <c r="AB158" s="5"/>
      <c r="AC158" s="73"/>
      <c r="AD158" s="73"/>
      <c r="AE158" s="73"/>
      <c r="AF158" s="73"/>
    </row>
    <row r="159" spans="1:32" x14ac:dyDescent="0.25">
      <c r="A159" s="8"/>
      <c r="B159" s="62"/>
      <c r="C159" s="46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47"/>
      <c r="P159" s="47"/>
      <c r="Q159" s="48"/>
      <c r="R159" s="45"/>
      <c r="S159" s="50"/>
      <c r="W159" s="205"/>
      <c r="X159" s="205"/>
      <c r="Y159" s="206"/>
      <c r="Z159" s="205"/>
      <c r="AA159" s="5"/>
      <c r="AB159" s="5"/>
      <c r="AC159" s="73"/>
      <c r="AD159" s="73"/>
      <c r="AE159" s="73"/>
      <c r="AF159" s="73"/>
    </row>
    <row r="160" spans="1:32" ht="15.75" x14ac:dyDescent="0.25">
      <c r="A160" s="8"/>
      <c r="B160" s="65"/>
      <c r="C160" s="49"/>
      <c r="D160" s="289" t="s">
        <v>54</v>
      </c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60"/>
      <c r="P160" s="160"/>
      <c r="Q160" s="293" t="s">
        <v>79</v>
      </c>
      <c r="R160" s="45"/>
      <c r="S160" s="50"/>
      <c r="W160" s="220"/>
      <c r="X160" s="220"/>
      <c r="Y160" s="221"/>
      <c r="Z160" s="220"/>
      <c r="AA160" s="5"/>
      <c r="AB160" s="5"/>
      <c r="AC160" s="73"/>
      <c r="AD160" s="73"/>
      <c r="AE160" s="73"/>
      <c r="AF160" s="73"/>
    </row>
    <row r="161" spans="1:32" ht="15.75" x14ac:dyDescent="0.25">
      <c r="A161" s="8"/>
      <c r="B161" s="62"/>
      <c r="C161" s="33"/>
      <c r="D161" s="161" t="s">
        <v>177</v>
      </c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348"/>
      <c r="R161" s="45"/>
      <c r="S161" s="50"/>
      <c r="W161" s="203"/>
      <c r="X161" s="203"/>
      <c r="Y161" s="203"/>
      <c r="Z161" s="203"/>
      <c r="AA161" s="5"/>
      <c r="AB161" s="5"/>
      <c r="AC161" s="73"/>
      <c r="AD161" s="73"/>
      <c r="AE161" s="73"/>
      <c r="AF161" s="73"/>
    </row>
    <row r="162" spans="1:32" ht="15.75" x14ac:dyDescent="0.25">
      <c r="A162" s="8"/>
      <c r="B162" s="62"/>
      <c r="C162" s="33"/>
      <c r="D162" s="161" t="s">
        <v>178</v>
      </c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348"/>
      <c r="R162" s="45"/>
      <c r="S162" s="50"/>
      <c r="W162" s="203"/>
      <c r="X162" s="203"/>
      <c r="Y162" s="203"/>
      <c r="Z162" s="203"/>
      <c r="AA162" s="5"/>
      <c r="AB162" s="5"/>
      <c r="AC162" s="73"/>
      <c r="AD162" s="73"/>
      <c r="AE162" s="73"/>
      <c r="AF162" s="73"/>
    </row>
    <row r="163" spans="1:32" ht="18.75" x14ac:dyDescent="0.25">
      <c r="A163" s="8"/>
      <c r="B163" s="62"/>
      <c r="C163" s="33"/>
      <c r="D163" s="163" t="s">
        <v>119</v>
      </c>
      <c r="E163" s="161"/>
      <c r="F163" s="161"/>
      <c r="G163" s="161"/>
      <c r="H163" s="304"/>
      <c r="I163" s="304"/>
      <c r="J163" s="304"/>
      <c r="K163" s="304"/>
      <c r="L163" s="161"/>
      <c r="M163" s="164"/>
      <c r="N163" s="165"/>
      <c r="O163" s="165"/>
      <c r="P163" s="165"/>
      <c r="Q163" s="166"/>
      <c r="R163" s="45"/>
      <c r="S163" s="50"/>
      <c r="W163" s="244"/>
      <c r="X163" s="233"/>
      <c r="Y163" s="245"/>
      <c r="Z163" s="220"/>
      <c r="AA163" s="5"/>
      <c r="AB163" s="5"/>
      <c r="AC163" s="73"/>
      <c r="AD163" s="73"/>
      <c r="AE163" s="73"/>
      <c r="AF163" s="73"/>
    </row>
    <row r="164" spans="1:32" ht="18.75" x14ac:dyDescent="0.25">
      <c r="A164" s="8"/>
      <c r="B164" s="62"/>
      <c r="C164" s="33"/>
      <c r="D164" s="167" t="s">
        <v>55</v>
      </c>
      <c r="E164" s="144"/>
      <c r="F164" s="144"/>
      <c r="G164" s="144"/>
      <c r="H164" s="305"/>
      <c r="I164" s="305"/>
      <c r="J164" s="305"/>
      <c r="K164" s="305"/>
      <c r="L164" s="144"/>
      <c r="M164" s="168"/>
      <c r="N164" s="118"/>
      <c r="O164" s="118"/>
      <c r="P164" s="118"/>
      <c r="Q164" s="166"/>
      <c r="R164" s="45"/>
      <c r="S164" s="50"/>
      <c r="W164" s="244"/>
      <c r="X164" s="233"/>
      <c r="Y164" s="245"/>
      <c r="Z164" s="220"/>
      <c r="AA164" s="5"/>
      <c r="AB164" s="5"/>
      <c r="AC164" s="73"/>
      <c r="AD164" s="73"/>
      <c r="AE164" s="73"/>
      <c r="AF164" s="73"/>
    </row>
    <row r="165" spans="1:32" ht="18.75" x14ac:dyDescent="0.25">
      <c r="A165" s="8"/>
      <c r="B165" s="62"/>
      <c r="C165" s="33"/>
      <c r="D165" s="167" t="s">
        <v>56</v>
      </c>
      <c r="E165" s="144"/>
      <c r="F165" s="144"/>
      <c r="G165" s="144"/>
      <c r="H165" s="306"/>
      <c r="I165" s="305"/>
      <c r="J165" s="305"/>
      <c r="K165" s="305"/>
      <c r="L165" s="144"/>
      <c r="M165" s="168"/>
      <c r="N165" s="118"/>
      <c r="O165" s="118"/>
      <c r="P165" s="118"/>
      <c r="Q165" s="166"/>
      <c r="R165" s="45"/>
      <c r="S165" s="50"/>
      <c r="W165" s="244"/>
      <c r="X165" s="233"/>
      <c r="Y165" s="245"/>
      <c r="Z165" s="220"/>
      <c r="AA165" s="5"/>
      <c r="AB165" s="5"/>
      <c r="AC165" s="73"/>
      <c r="AD165" s="73"/>
      <c r="AE165" s="73"/>
      <c r="AF165" s="73"/>
    </row>
    <row r="166" spans="1:32" ht="15.75" x14ac:dyDescent="0.25">
      <c r="A166" s="8"/>
      <c r="B166" s="62"/>
      <c r="C166" s="37"/>
      <c r="D166" s="169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1"/>
      <c r="R166" s="45"/>
      <c r="S166" s="50"/>
      <c r="W166" s="220"/>
      <c r="X166" s="220"/>
      <c r="Y166" s="221"/>
      <c r="Z166" s="220"/>
      <c r="AA166" s="5"/>
      <c r="AB166" s="5"/>
      <c r="AC166" s="73"/>
      <c r="AD166" s="73"/>
      <c r="AE166" s="73"/>
      <c r="AF166" s="73"/>
    </row>
    <row r="167" spans="1:32" x14ac:dyDescent="0.25">
      <c r="A167" s="8"/>
      <c r="B167" s="62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45"/>
      <c r="S167" s="50"/>
      <c r="W167" s="205"/>
      <c r="X167" s="205"/>
      <c r="Y167" s="206"/>
      <c r="Z167" s="205"/>
      <c r="AA167" s="5"/>
      <c r="AB167" s="5"/>
      <c r="AC167" s="73"/>
      <c r="AD167" s="73"/>
      <c r="AE167" s="73"/>
      <c r="AF167" s="73"/>
    </row>
    <row r="168" spans="1:32" ht="15.75" x14ac:dyDescent="0.25">
      <c r="A168" s="8"/>
      <c r="B168" s="69"/>
      <c r="C168" s="314" t="s">
        <v>38</v>
      </c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6"/>
      <c r="R168" s="45"/>
      <c r="S168" s="50"/>
      <c r="W168" s="220"/>
      <c r="X168" s="220"/>
      <c r="Y168" s="221"/>
      <c r="Z168" s="220"/>
      <c r="AA168" s="5"/>
      <c r="AB168" s="5"/>
      <c r="AC168" s="73"/>
      <c r="AD168" s="73"/>
      <c r="AE168" s="73"/>
      <c r="AF168" s="73"/>
    </row>
    <row r="169" spans="1:32" ht="30.75" customHeight="1" x14ac:dyDescent="0.25">
      <c r="A169" s="8"/>
      <c r="B169" s="62"/>
      <c r="C169" s="317"/>
      <c r="D169" s="318" t="s">
        <v>57</v>
      </c>
      <c r="E169" s="319"/>
      <c r="F169" s="319"/>
      <c r="G169" s="319"/>
      <c r="H169" s="319"/>
      <c r="I169" s="319"/>
      <c r="J169" s="319"/>
      <c r="K169" s="319"/>
      <c r="L169" s="320" t="s">
        <v>81</v>
      </c>
      <c r="M169" s="320" t="s">
        <v>74</v>
      </c>
      <c r="N169" s="334" t="s">
        <v>120</v>
      </c>
      <c r="O169" s="360" t="s">
        <v>77</v>
      </c>
      <c r="P169" s="360"/>
      <c r="Q169" s="321" t="s">
        <v>1</v>
      </c>
      <c r="R169" s="45"/>
      <c r="S169" s="50"/>
      <c r="W169" s="220"/>
      <c r="X169" s="220"/>
      <c r="Y169" s="221"/>
      <c r="Z169" s="246"/>
      <c r="AA169" s="5"/>
      <c r="AB169" s="5"/>
      <c r="AC169" s="73"/>
      <c r="AD169" s="73"/>
      <c r="AE169" s="73"/>
      <c r="AF169" s="73"/>
    </row>
    <row r="170" spans="1:32" ht="15.75" x14ac:dyDescent="0.25">
      <c r="A170" s="8"/>
      <c r="B170" s="62"/>
      <c r="C170" s="317"/>
      <c r="D170" s="322" t="s">
        <v>58</v>
      </c>
      <c r="E170" s="319"/>
      <c r="F170" s="319"/>
      <c r="G170" s="319"/>
      <c r="H170" s="319"/>
      <c r="I170" s="319"/>
      <c r="J170" s="319"/>
      <c r="K170" s="319"/>
      <c r="L170" s="323"/>
      <c r="M170" s="323"/>
      <c r="N170" s="323"/>
      <c r="O170" s="358"/>
      <c r="P170" s="359"/>
      <c r="Q170" s="323"/>
      <c r="R170" s="45"/>
      <c r="S170" s="50"/>
      <c r="W170" s="220"/>
      <c r="X170" s="220"/>
      <c r="Y170" s="221"/>
      <c r="Z170" s="220"/>
      <c r="AA170" s="5"/>
      <c r="AB170" s="5"/>
      <c r="AC170" s="73"/>
      <c r="AD170" s="73"/>
      <c r="AE170" s="73"/>
      <c r="AF170" s="73"/>
    </row>
    <row r="171" spans="1:32" ht="15.75" x14ac:dyDescent="0.25">
      <c r="A171" s="8"/>
      <c r="B171" s="62"/>
      <c r="C171" s="324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6"/>
      <c r="R171" s="45"/>
      <c r="S171" s="50"/>
      <c r="W171" s="220"/>
      <c r="X171" s="220"/>
      <c r="Y171" s="221"/>
      <c r="Z171" s="220"/>
      <c r="AA171" s="5"/>
      <c r="AB171" s="5"/>
      <c r="AC171" s="73"/>
      <c r="AD171" s="73"/>
      <c r="AE171" s="73"/>
      <c r="AF171" s="73"/>
    </row>
    <row r="172" spans="1:32" ht="15.75" x14ac:dyDescent="0.25">
      <c r="A172" s="8"/>
      <c r="B172" s="62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45"/>
      <c r="S172" s="50"/>
      <c r="W172" s="220"/>
      <c r="X172" s="220"/>
      <c r="Y172" s="221"/>
      <c r="Z172" s="220"/>
      <c r="AA172" s="5"/>
      <c r="AB172" s="5"/>
      <c r="AC172" s="73"/>
      <c r="AD172" s="73"/>
      <c r="AE172" s="73"/>
      <c r="AF172" s="73"/>
    </row>
    <row r="173" spans="1:32" ht="15.75" x14ac:dyDescent="0.25">
      <c r="A173" s="8"/>
      <c r="B173" s="62"/>
      <c r="C173" s="327"/>
      <c r="D173" s="328"/>
      <c r="E173" s="328"/>
      <c r="F173" s="329" t="s">
        <v>162</v>
      </c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45"/>
      <c r="S173" s="50"/>
      <c r="W173" s="224"/>
      <c r="X173" s="224"/>
      <c r="Y173" s="224"/>
      <c r="Z173" s="224"/>
      <c r="AA173" s="5"/>
      <c r="AB173" s="5"/>
      <c r="AC173" s="73"/>
      <c r="AD173" s="73"/>
      <c r="AE173" s="73"/>
      <c r="AF173" s="73"/>
    </row>
    <row r="174" spans="1:32" ht="15.75" x14ac:dyDescent="0.25">
      <c r="A174" s="8"/>
      <c r="B174" s="68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51"/>
      <c r="S174" s="50"/>
      <c r="W174" s="248"/>
      <c r="X174" s="248"/>
      <c r="Y174" s="249"/>
      <c r="Z174" s="248"/>
      <c r="AA174" s="5"/>
      <c r="AB174" s="5"/>
      <c r="AC174" s="73"/>
      <c r="AD174" s="73"/>
      <c r="AE174" s="73"/>
      <c r="AF174" s="73"/>
    </row>
    <row r="175" spans="1:32" x14ac:dyDescent="0.25">
      <c r="A175" s="4"/>
      <c r="B175" s="50"/>
      <c r="C175" s="50"/>
      <c r="D175" s="50"/>
      <c r="E175" s="50"/>
      <c r="F175" s="50"/>
      <c r="G175" s="50"/>
      <c r="H175" s="11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W175" s="247"/>
      <c r="X175" s="247"/>
      <c r="Y175" s="250"/>
      <c r="Z175" s="247"/>
      <c r="AA175" s="5"/>
      <c r="AB175" s="5"/>
      <c r="AC175" s="73"/>
      <c r="AD175" s="73"/>
      <c r="AE175" s="73"/>
      <c r="AF175" s="73"/>
    </row>
    <row r="176" spans="1:32" x14ac:dyDescent="0.25">
      <c r="W176" s="247"/>
      <c r="X176" s="247"/>
      <c r="Y176" s="250"/>
      <c r="Z176" s="247"/>
      <c r="AA176" s="5"/>
      <c r="AB176" s="5"/>
      <c r="AC176" s="73"/>
      <c r="AD176" s="73"/>
      <c r="AE176" s="73"/>
      <c r="AF176" s="73"/>
    </row>
    <row r="177" spans="1:32" x14ac:dyDescent="0.25">
      <c r="W177" s="247"/>
      <c r="X177" s="247"/>
      <c r="Y177" s="250"/>
      <c r="Z177" s="247"/>
      <c r="AA177" s="5"/>
      <c r="AB177" s="5"/>
      <c r="AC177" s="73"/>
      <c r="AD177" s="73"/>
      <c r="AE177" s="73"/>
      <c r="AF177" s="73"/>
    </row>
    <row r="178" spans="1:32" x14ac:dyDescent="0.25">
      <c r="W178" s="247"/>
      <c r="X178" s="247"/>
      <c r="Y178" s="250"/>
      <c r="Z178" s="247"/>
      <c r="AA178" s="5"/>
      <c r="AB178" s="5"/>
      <c r="AC178" s="73"/>
      <c r="AD178" s="73"/>
      <c r="AE178" s="73"/>
      <c r="AF178" s="73"/>
    </row>
    <row r="179" spans="1:32" x14ac:dyDescent="0.25">
      <c r="W179" s="247"/>
      <c r="X179" s="247"/>
      <c r="Y179" s="250"/>
      <c r="Z179" s="247"/>
      <c r="AA179" s="5"/>
      <c r="AB179" s="5"/>
      <c r="AC179" s="73"/>
      <c r="AD179" s="73"/>
      <c r="AE179" s="73"/>
      <c r="AF179" s="73"/>
    </row>
    <row r="180" spans="1:32" x14ac:dyDescent="0.25">
      <c r="W180" s="247"/>
      <c r="X180" s="247"/>
      <c r="Y180" s="250"/>
      <c r="Z180" s="247"/>
      <c r="AA180" s="5"/>
      <c r="AB180" s="5"/>
      <c r="AC180" s="73"/>
      <c r="AD180" s="73"/>
      <c r="AE180" s="73"/>
      <c r="AF180" s="73"/>
    </row>
    <row r="181" spans="1:32" x14ac:dyDescent="0.25">
      <c r="W181" s="247"/>
      <c r="X181" s="247"/>
      <c r="Y181" s="250"/>
      <c r="Z181" s="247"/>
      <c r="AA181" s="5"/>
      <c r="AB181" s="5"/>
      <c r="AC181" s="73"/>
      <c r="AD181" s="73"/>
      <c r="AE181" s="73"/>
      <c r="AF181" s="73"/>
    </row>
    <row r="182" spans="1:32" x14ac:dyDescent="0.25">
      <c r="W182" s="247"/>
      <c r="X182" s="247"/>
      <c r="Y182" s="250"/>
      <c r="Z182" s="247"/>
      <c r="AA182" s="5"/>
      <c r="AB182" s="5"/>
      <c r="AC182" s="73"/>
      <c r="AD182" s="73"/>
      <c r="AE182" s="73"/>
      <c r="AF182" s="73"/>
    </row>
    <row r="184" spans="1:32" ht="15.75" hidden="1" x14ac:dyDescent="0.25">
      <c r="A184" s="8"/>
      <c r="B184" s="25"/>
      <c r="C184" s="118"/>
      <c r="D184" s="290" t="s">
        <v>59</v>
      </c>
      <c r="E184" s="291">
        <v>1</v>
      </c>
      <c r="F184" s="136"/>
      <c r="G184" s="136"/>
      <c r="H184" s="290" t="s">
        <v>62</v>
      </c>
      <c r="I184" s="292">
        <v>1</v>
      </c>
      <c r="J184" s="118"/>
      <c r="K184" s="118"/>
      <c r="L184" s="118"/>
      <c r="M184" s="118"/>
      <c r="N184" s="118"/>
      <c r="O184" s="118"/>
      <c r="P184" s="118"/>
      <c r="Q184" s="118"/>
      <c r="R184" s="45"/>
      <c r="S184" s="50"/>
      <c r="W184" s="247"/>
      <c r="X184" s="220"/>
      <c r="Y184" s="221"/>
      <c r="Z184" s="220"/>
      <c r="AA184" s="5"/>
      <c r="AB184" s="5"/>
      <c r="AC184" s="73"/>
      <c r="AD184" s="73"/>
      <c r="AE184" s="73"/>
      <c r="AF184" s="73"/>
    </row>
    <row r="185" spans="1:32" ht="15.75" hidden="1" x14ac:dyDescent="0.25">
      <c r="A185" s="8"/>
      <c r="B185" s="25"/>
      <c r="C185" s="118"/>
      <c r="D185" s="290" t="s">
        <v>60</v>
      </c>
      <c r="E185" s="291">
        <v>2</v>
      </c>
      <c r="F185" s="136"/>
      <c r="G185" s="136"/>
      <c r="H185" s="290" t="s">
        <v>63</v>
      </c>
      <c r="I185" s="292">
        <v>2</v>
      </c>
      <c r="J185" s="118"/>
      <c r="K185" s="118"/>
      <c r="L185" s="118"/>
      <c r="M185" s="118"/>
      <c r="N185" s="118"/>
      <c r="O185" s="118"/>
      <c r="P185" s="118"/>
      <c r="Q185" s="118"/>
      <c r="R185" s="45"/>
      <c r="S185" s="50"/>
      <c r="W185" s="247"/>
      <c r="X185" s="220"/>
      <c r="Y185" s="221"/>
      <c r="Z185" s="220"/>
      <c r="AA185" s="5"/>
      <c r="AB185" s="5"/>
      <c r="AC185" s="73"/>
      <c r="AD185" s="73"/>
      <c r="AE185" s="73"/>
      <c r="AF185" s="73"/>
    </row>
    <row r="186" spans="1:32" ht="15.75" hidden="1" x14ac:dyDescent="0.25">
      <c r="A186" s="8"/>
      <c r="B186" s="25"/>
      <c r="C186" s="118"/>
      <c r="D186" s="290" t="s">
        <v>160</v>
      </c>
      <c r="E186" s="291">
        <v>3</v>
      </c>
      <c r="F186" s="136"/>
      <c r="G186" s="136"/>
      <c r="H186" s="290" t="s">
        <v>64</v>
      </c>
      <c r="I186" s="292">
        <v>3</v>
      </c>
      <c r="J186" s="118"/>
      <c r="K186" s="118"/>
      <c r="L186" s="118"/>
      <c r="M186" s="118"/>
      <c r="N186" s="118"/>
      <c r="O186" s="118"/>
      <c r="P186" s="118"/>
      <c r="Q186" s="118"/>
      <c r="R186" s="45"/>
      <c r="S186" s="50"/>
      <c r="W186" s="247"/>
      <c r="X186" s="220"/>
      <c r="Y186" s="221"/>
      <c r="Z186" s="220"/>
      <c r="AA186" s="5"/>
      <c r="AB186" s="5"/>
      <c r="AC186" s="73"/>
      <c r="AD186" s="73"/>
      <c r="AE186" s="73"/>
      <c r="AF186" s="73"/>
    </row>
    <row r="187" spans="1:32" ht="15.75" hidden="1" x14ac:dyDescent="0.25">
      <c r="A187" s="8"/>
      <c r="B187" s="25"/>
      <c r="C187" s="118"/>
      <c r="D187" s="290" t="s">
        <v>61</v>
      </c>
      <c r="E187" s="291">
        <v>4</v>
      </c>
      <c r="F187" s="136"/>
      <c r="G187" s="136"/>
      <c r="H187" s="136"/>
      <c r="I187" s="118"/>
      <c r="J187" s="118"/>
      <c r="K187" s="118"/>
      <c r="L187" s="118"/>
      <c r="M187" s="118"/>
      <c r="N187" s="118"/>
      <c r="O187" s="118"/>
      <c r="P187" s="118"/>
      <c r="Q187" s="118"/>
      <c r="R187" s="45"/>
      <c r="S187" s="50"/>
      <c r="W187" s="220"/>
      <c r="X187" s="220"/>
      <c r="Y187" s="221"/>
      <c r="Z187" s="220"/>
      <c r="AA187" s="5"/>
      <c r="AB187" s="5"/>
      <c r="AC187" s="73"/>
      <c r="AD187" s="73"/>
      <c r="AE187" s="73"/>
      <c r="AF187" s="73"/>
    </row>
  </sheetData>
  <sheetProtection password="CC13" sheet="1" objects="1" scenarios="1" sort="0" autoFilter="0"/>
  <autoFilter ref="A41:Q141"/>
  <dataConsolidate/>
  <mergeCells count="115">
    <mergeCell ref="O170:P170"/>
    <mergeCell ref="O169:P169"/>
    <mergeCell ref="J143:M143"/>
    <mergeCell ref="D45:F45"/>
    <mergeCell ref="D46:F46"/>
    <mergeCell ref="D47:F47"/>
    <mergeCell ref="D48:F48"/>
    <mergeCell ref="D49:F49"/>
    <mergeCell ref="D68:F68"/>
    <mergeCell ref="D69:F69"/>
    <mergeCell ref="D67:F67"/>
    <mergeCell ref="D60:F60"/>
    <mergeCell ref="D61:F61"/>
    <mergeCell ref="D62:F62"/>
    <mergeCell ref="D63:F63"/>
    <mergeCell ref="D64:F64"/>
    <mergeCell ref="D52:F52"/>
    <mergeCell ref="D53:F53"/>
    <mergeCell ref="D54:F54"/>
    <mergeCell ref="D88:F88"/>
    <mergeCell ref="D71:F71"/>
    <mergeCell ref="D72:F72"/>
    <mergeCell ref="D73:F73"/>
    <mergeCell ref="D74:F74"/>
    <mergeCell ref="D40:F40"/>
    <mergeCell ref="D65:F65"/>
    <mergeCell ref="D66:F66"/>
    <mergeCell ref="D51:F51"/>
    <mergeCell ref="D70:F70"/>
    <mergeCell ref="D56:F56"/>
    <mergeCell ref="D57:F57"/>
    <mergeCell ref="D58:F58"/>
    <mergeCell ref="D59:F59"/>
    <mergeCell ref="D42:F42"/>
    <mergeCell ref="D43:F43"/>
    <mergeCell ref="D44:F44"/>
    <mergeCell ref="D55:F55"/>
    <mergeCell ref="D50:F50"/>
    <mergeCell ref="D79:F79"/>
    <mergeCell ref="D75:F75"/>
    <mergeCell ref="D76:F76"/>
    <mergeCell ref="D77:F77"/>
    <mergeCell ref="D78:F78"/>
    <mergeCell ref="D98:F98"/>
    <mergeCell ref="D89:F89"/>
    <mergeCell ref="D80:F80"/>
    <mergeCell ref="D81:F81"/>
    <mergeCell ref="D82:F82"/>
    <mergeCell ref="D83:F83"/>
    <mergeCell ref="D84:F84"/>
    <mergeCell ref="D85:F85"/>
    <mergeCell ref="D86:F86"/>
    <mergeCell ref="D87:F87"/>
    <mergeCell ref="D99:F99"/>
    <mergeCell ref="D90:F90"/>
    <mergeCell ref="D91:F91"/>
    <mergeCell ref="D92:F92"/>
    <mergeCell ref="D93:F93"/>
    <mergeCell ref="D94:F94"/>
    <mergeCell ref="D95:F95"/>
    <mergeCell ref="D96:F96"/>
    <mergeCell ref="D97:F97"/>
    <mergeCell ref="D109:F10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10:F110"/>
    <mergeCell ref="D111:F111"/>
    <mergeCell ref="D139:F139"/>
    <mergeCell ref="D129:F12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18:F118"/>
    <mergeCell ref="D112:F112"/>
    <mergeCell ref="D113:F113"/>
    <mergeCell ref="D114:F114"/>
    <mergeCell ref="D115:F115"/>
    <mergeCell ref="D116:F116"/>
    <mergeCell ref="D117:F117"/>
    <mergeCell ref="Q161:Q162"/>
    <mergeCell ref="D130:F130"/>
    <mergeCell ref="D131:F131"/>
    <mergeCell ref="D132:F132"/>
    <mergeCell ref="D133:F133"/>
    <mergeCell ref="D140:F140"/>
    <mergeCell ref="D141:F141"/>
    <mergeCell ref="I6:J6"/>
    <mergeCell ref="I7:J7"/>
    <mergeCell ref="I8:J8"/>
    <mergeCell ref="I9:J9"/>
    <mergeCell ref="I10:J10"/>
    <mergeCell ref="I11:J11"/>
    <mergeCell ref="I18:J18"/>
    <mergeCell ref="I19:J19"/>
    <mergeCell ref="D134:F134"/>
    <mergeCell ref="I12:J12"/>
    <mergeCell ref="I17:J17"/>
    <mergeCell ref="D135:F135"/>
    <mergeCell ref="D136:F136"/>
    <mergeCell ref="D137:F137"/>
    <mergeCell ref="D138:F138"/>
    <mergeCell ref="D128:F128"/>
    <mergeCell ref="D119:F119"/>
  </mergeCells>
  <phoneticPr fontId="0" type="noConversion"/>
  <conditionalFormatting sqref="H47:H141">
    <cfRule type="expression" dxfId="8" priority="14">
      <formula>AND($D47&lt;&gt;"",H47="")</formula>
    </cfRule>
  </conditionalFormatting>
  <conditionalFormatting sqref="I47:I141">
    <cfRule type="expression" dxfId="7" priority="12">
      <formula>AND($D47&lt;&gt;"",I47="")</formula>
    </cfRule>
  </conditionalFormatting>
  <conditionalFormatting sqref="J47:J141">
    <cfRule type="expression" dxfId="6" priority="11">
      <formula>AND($D47&lt;&gt;"",J47="")</formula>
    </cfRule>
  </conditionalFormatting>
  <conditionalFormatting sqref="G47:G141">
    <cfRule type="expression" dxfId="5" priority="7">
      <formula>AND($D47&lt;&gt;"",G47="")</formula>
    </cfRule>
  </conditionalFormatting>
  <conditionalFormatting sqref="H42:H46">
    <cfRule type="expression" dxfId="4" priority="5">
      <formula>AND($D42&lt;&gt;"",H42="")</formula>
    </cfRule>
  </conditionalFormatting>
  <conditionalFormatting sqref="K42:K141">
    <cfRule type="expression" dxfId="3" priority="4">
      <formula>AND($D42&lt;&gt;"",K42="")</formula>
    </cfRule>
  </conditionalFormatting>
  <conditionalFormatting sqref="I42:I46">
    <cfRule type="expression" dxfId="2" priority="3">
      <formula>AND($D42&lt;&gt;"",I42="")</formula>
    </cfRule>
  </conditionalFormatting>
  <conditionalFormatting sqref="J42:J46">
    <cfRule type="expression" dxfId="1" priority="2">
      <formula>AND($D42&lt;&gt;"",J42="")</formula>
    </cfRule>
  </conditionalFormatting>
  <conditionalFormatting sqref="G42:G46">
    <cfRule type="expression" dxfId="0" priority="1">
      <formula>AND($D42&lt;&gt;"",G42="")</formula>
    </cfRule>
  </conditionalFormatting>
  <dataValidations xWindow="779" yWindow="713" count="28">
    <dataValidation type="list" allowBlank="1" showInputMessage="1" showErrorMessage="1" sqref="G146">
      <formula1>"Yes, No"</formula1>
    </dataValidation>
    <dataValidation type="list" allowBlank="1" showInputMessage="1" showErrorMessage="1" sqref="X9">
      <formula1>"For Profit, Not-For Profit"</formula1>
    </dataValidation>
    <dataValidation type="list" allowBlank="1" showInputMessage="1" showErrorMessage="1" sqref="H142:H144">
      <formula1>"RECE, Non-RECE, Supervisor,Child Ratio"</formula1>
    </dataValidation>
    <dataValidation allowBlank="1" showInputMessage="1" showErrorMessage="1" prompt="Nombre d’heures travaillées du 1er janvier 2016 au 31 décembre 20165._x000a__x000a_N’INCLUEZ PAS la rémunération des journées de vacances, des congés de maladie ou des jours fériés._x000a__x000a_" sqref="J40"/>
    <dataValidation allowBlank="1" showInputMessage="1" showErrorMessage="1" prompt="Pleine = Taux horaire de moins de 24,28 $ par heure_x000a_Partielle = Taux horaire situé entre 24,28 $ et 26,27 $ par heure_x000a_Aucune = Taux horaire de plus de 26,27 $ par heure_x000a_" sqref="L40"/>
    <dataValidation allowBlank="1" showInputMessage="1" showErrorMessage="1" prompt="ÉTP (équivalent temps plein) est égal à :_x000a_&lt; 1,0 ÉTP = &lt; 1 754,5 heures par année_x000a_1,0 ÉTP = 1 754,5 heures par année_x000a_&gt; 1,0 ÉTP = &gt; 1 754,5 heures par année_x000a_" sqref="N40"/>
    <dataValidation allowBlank="1" showInputMessage="1" showErrorMessage="1" prompt="La composante salariale est égale au taux horaire (colonne I) x nombre d’heures travaillées (colonne J) x l’admissibilité du taux horaire (colonne M)." sqref="O40"/>
    <dataValidation allowBlank="1" showInputMessage="1" showErrorMessage="1" prompt="Tarif horaire versé à ce poste au 31 décembre 2016. Excluez les montants de l’augmentation salariale de l’année précédente._x000a__x000a_Si le poste est payé par salaire annuel, divisez le salaire annuel par le nombre d'heures travaillées normales par an" sqref="I40"/>
    <dataValidation allowBlank="1" showInputMessage="1" showErrorMessage="1" prompt="La composante des avantages sociaux est égale à 17,5 % de la composante salariale." sqref="P40"/>
    <dataValidation allowBlank="1" showInputMessage="1" showErrorMessage="1" prompt="Le personnel de première ligne admissible est réparti en trois catégories pour les besoins des rapports :  _x000a_EPEI_x000a_Non-EPEI_x000a_Superviseur/Superviseure_x000a_" sqref="H40"/>
    <dataValidation allowBlank="1" showInputMessage="1" showErrorMessage="1" prompt="L’admissibilité du taux horaire correspond à un taux horaire maximal de 2 $ par heure" sqref="M40"/>
    <dataValidation allowBlank="1" showInputMessage="1" showErrorMessage="1" prompt="100 % du temps en tant que poste admissible = 100 %_x000a_Combinaison de poste admissible et non admissible = calculé au prorata par rapport à 100 % afin de refléter uniquement le temps en tant que poste admissible_x000a_" sqref="K40"/>
    <dataValidation allowBlank="1" showInputMessage="1" showErrorMessage="1" prompt="Entrez une description qui vous aidera à identifier le poste admissible." sqref="D40:F40"/>
    <dataValidation allowBlank="1" showInputMessage="1" showErrorMessage="1" prompt="La rémunération totale est la somme de la composante salariale (colonne O) et de la composante des avantages sociaux obligatoires (colonne P)." sqref="Q40"/>
    <dataValidation operator="lessThanOrEqual" allowBlank="1" showErrorMessage="1" sqref="P24"/>
    <dataValidation type="decimal" operator="lessThanOrEqual" allowBlank="1" showInputMessage="1" showErrorMessage="1" sqref="P25">
      <formula1>0.0195</formula1>
    </dataValidation>
    <dataValidation allowBlank="1" showInputMessage="1" showErrorMessage="1" prompt="Si un nouveau poste a été créé pendant l’année, veuillez sélectionner OUI ou NON.  _x000a__x000a_Dans l’affirmative, veuillez fournir une estimation du nombre d’heures qui seront travaillées par le poste pendant l’année._x000a_" sqref="G40"/>
    <dataValidation type="whole" allowBlank="1" showInputMessage="1" showErrorMessage="1" error="Le nombre de semaines ne peut excéder 52." sqref="J24">
      <formula1>1</formula1>
      <formula2>52</formula2>
    </dataValidation>
    <dataValidation type="list" allowBlank="1" showInputMessage="1" showErrorMessage="1" sqref="G147:G148">
      <formula1>#REF!</formula1>
    </dataValidation>
    <dataValidation type="list" allowBlank="1" showInputMessage="1" showErrorMessage="1" sqref="H147:H148">
      <formula1>$C$163:$C$184</formula1>
    </dataValidation>
    <dataValidation type="whole" allowBlank="1" showInputMessage="1" showErrorMessage="1" error="Ensemble de la capacité du centre ne peut pas être inférieure à capacité d’opération totale." sqref="J27">
      <formula1>J26</formula1>
      <formula2>999999999</formula2>
    </dataValidation>
    <dataValidation allowBlank="1" showInputMessage="1" showErrorMessage="1" prompt="Subvention « flexible » de 150 $ pour chaque ÉTP admissible." sqref="L156"/>
    <dataValidation type="list" allowBlank="1" showInputMessage="1" showErrorMessage="1" sqref="Q161:Q162">
      <formula1>"OUI, NON"</formula1>
    </dataValidation>
    <dataValidation type="list" allowBlank="1" showInputMessage="1" showErrorMessage="1" sqref="I9:J9">
      <formula1>"À but lucraftif, Sans but lucrative, Prestation Directe"</formula1>
    </dataValidation>
    <dataValidation type="whole" allowBlank="1" showInputMessage="1" showErrorMessage="1" error="Ensemble de la capacité du centre ne peut pas être inférieure à capacité d’opération totale." sqref="J26">
      <formula1>0</formula1>
      <formula2>J27</formula2>
    </dataValidation>
    <dataValidation type="list" allowBlank="1" showInputMessage="1" showErrorMessage="1" prompt="Si Oui, veuillez fournir une estimation du nombre d’heures durant lesquelles le poste aurait travaillé durant l’année dans la colonne J" sqref="G42:G141">
      <formula1>"OUI, NO"</formula1>
    </dataValidation>
    <dataValidation type="list" allowBlank="1" showInputMessage="1" showErrorMessage="1" sqref="H42:H141">
      <formula1>"EPEI, Non-EPEI, Superviseur, Visiteur"</formula1>
    </dataValidation>
    <dataValidation type="decimal" allowBlank="1" showInputMessage="1" showErrorMessage="1" error="Pourcentage du temps travaillé dans le poste admissible doit être au moins 25 %." sqref="K42:K141">
      <formula1>0.25</formula1>
      <formula2>1</formula2>
    </dataValidation>
  </dataValidations>
  <printOptions horizontalCentered="1"/>
  <pageMargins left="0" right="0" top="0" bottom="0" header="0.31496062992126" footer="0.31496062992126"/>
  <pageSetup scale="21" orientation="landscape" r:id="rId1"/>
  <ignoredErrors>
    <ignoredError sqref="Q47:Q6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Modèle d'augmentation salariale</vt:lpstr>
      <vt:lpstr>'Modèle d''augmentation salariale'!Print_Area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McNeil, Reet</cp:lastModifiedBy>
  <cp:lastPrinted>2015-12-31T15:05:12Z</cp:lastPrinted>
  <dcterms:created xsi:type="dcterms:W3CDTF">2014-10-16T21:01:20Z</dcterms:created>
  <dcterms:modified xsi:type="dcterms:W3CDTF">2017-02-14T14:25:37Z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